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180" windowHeight="6430" activeTab="5"/>
  </bookViews>
  <sheets>
    <sheet name="AGS 18" sheetId="1" r:id="rId1"/>
    <sheet name="SEP 18" sheetId="2" r:id="rId2"/>
    <sheet name="OCT 18" sheetId="3" r:id="rId3"/>
    <sheet name="NOV 18" sheetId="4" r:id="rId4"/>
    <sheet name="DIC 18" sheetId="6" r:id="rId5"/>
    <sheet name="CED CONCENTRADORA" sheetId="8" r:id="rId6"/>
  </sheets>
  <externalReferences>
    <externalReference r:id="rId7"/>
  </externalReferences>
  <definedNames>
    <definedName name="_xlnm.Print_Titles" localSheetId="4">'DIC 18'!$1:$6</definedName>
    <definedName name="_xlnm.Print_Titles" localSheetId="3">'NOV 18'!$1:$6</definedName>
    <definedName name="_xlnm.Print_Titles" localSheetId="2">'OCT 18'!$1:$6</definedName>
    <definedName name="_xlnm.Print_Titles" localSheetId="1">'SEP 18'!$1:$6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8" l="1"/>
  <c r="H34" i="8"/>
  <c r="H32" i="8"/>
  <c r="H21" i="8"/>
  <c r="H20" i="8"/>
  <c r="H19" i="8"/>
  <c r="H23" i="8" s="1"/>
  <c r="H35" i="8" s="1"/>
  <c r="H39" i="8" s="1"/>
  <c r="L84" i="2" l="1"/>
  <c r="K47" i="1"/>
  <c r="H247" i="3" l="1"/>
  <c r="K240" i="3"/>
  <c r="K78" i="2"/>
  <c r="E8" i="6" l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5" i="6" s="1"/>
  <c r="E66" i="6" s="1"/>
  <c r="D67" i="6" l="1"/>
  <c r="C67" i="6"/>
  <c r="G248" i="3" l="1"/>
  <c r="H8" i="8" l="1"/>
  <c r="H7" i="8"/>
  <c r="H9" i="8" s="1"/>
  <c r="E50" i="4" l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9" i="2" l="1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I83" i="2"/>
  <c r="D9" i="8" l="1"/>
  <c r="D23" i="8" s="1"/>
  <c r="D35" i="8" s="1"/>
  <c r="D37" i="8" s="1"/>
  <c r="D43" i="8"/>
  <c r="D44" i="8" s="1"/>
  <c r="C62" i="4" l="1"/>
  <c r="D62" i="4"/>
  <c r="E8" i="4" l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8" i="3" l="1"/>
  <c r="E9" i="3" s="1"/>
  <c r="E10" i="3" s="1"/>
  <c r="E11" i="3" s="1"/>
  <c r="E12" i="3" s="1"/>
  <c r="E13" i="3" s="1"/>
  <c r="E14" i="3" s="1"/>
  <c r="E15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K239" i="3" l="1"/>
  <c r="C239" i="3"/>
  <c r="D239" i="3"/>
  <c r="E8" i="2" l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C77" i="2" l="1"/>
  <c r="D77" i="2"/>
  <c r="K77" i="2"/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D43" i="1" l="1"/>
  <c r="C43" i="1"/>
  <c r="K67" i="6" l="1"/>
  <c r="K62" i="4"/>
  <c r="P9" i="2"/>
  <c r="K43" i="1"/>
</calcChain>
</file>

<file path=xl/comments1.xml><?xml version="1.0" encoding="utf-8"?>
<comments xmlns="http://schemas.openxmlformats.org/spreadsheetml/2006/main">
  <authors>
    <author>pc</author>
  </authors>
  <commentList>
    <comment ref="I7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N DE FACTURA SE PUSO SERIE/FOLIO</t>
        </r>
      </text>
    </comment>
  </commentList>
</comments>
</file>

<file path=xl/sharedStrings.xml><?xml version="1.0" encoding="utf-8"?>
<sst xmlns="http://schemas.openxmlformats.org/spreadsheetml/2006/main" count="996" uniqueCount="541">
  <si>
    <t>CEDULA DE SEGUIMIENTO FINANCIERO</t>
  </si>
  <si>
    <t>S247 "EROGACIONES PARA LA FORMACION Y EL DESARROLLO PROFESIONAL DOCENTE PRODEP"</t>
  </si>
  <si>
    <t>UNIVERSIDAD AUTÓNOMA AGRARIA ANTONIO NARRO</t>
  </si>
  <si>
    <t>DIA</t>
  </si>
  <si>
    <t>CONCEPTO</t>
  </si>
  <si>
    <t>RETIRO</t>
  </si>
  <si>
    <t>DEPOSITO</t>
  </si>
  <si>
    <t>SALDO</t>
  </si>
  <si>
    <t>COMPROBANTES (folios, cheques, facturas, beneficiario, etc.)</t>
  </si>
  <si>
    <t>CANTIDAD</t>
  </si>
  <si>
    <t>AÑOS DE APORTACIÓN DEL MOVIMIENTO</t>
  </si>
  <si>
    <t>BENEFICIAIRIO</t>
  </si>
  <si>
    <t>POL EGRESO</t>
  </si>
  <si>
    <t>CHEQUE No.</t>
  </si>
  <si>
    <t>FAC. No.</t>
  </si>
  <si>
    <t>PROVEEDOR</t>
  </si>
  <si>
    <t>Productos financieros</t>
  </si>
  <si>
    <t>Depósitos</t>
  </si>
  <si>
    <t>APORTACIÓN DE RECURSOS FEDERALES PRODEP</t>
  </si>
  <si>
    <t>PAGO INTERESES NOMINALES</t>
  </si>
  <si>
    <t>GASTOS DE TRABAJO DE CAMPO</t>
  </si>
  <si>
    <t>ENERGÍA Y SERVICIOS COORDINADOS SA DE CV</t>
  </si>
  <si>
    <t>AÑOS DE APORTACIÓN</t>
  </si>
  <si>
    <t>DEL MOVIMIENTO</t>
  </si>
  <si>
    <t>-</t>
  </si>
  <si>
    <t>PAOLA FAVELA JOCH</t>
  </si>
  <si>
    <t>REINGRESO</t>
  </si>
  <si>
    <t>MARÍA HERNÁNDEZ GONZÁLEZ</t>
  </si>
  <si>
    <t>DISTRIBUIDORA LIVERPOOL SA DE CV</t>
  </si>
  <si>
    <t>SEARS OPERADORA MEXICO SA DE CV</t>
  </si>
  <si>
    <t>ORALIA ANTUNA GRIJALVA</t>
  </si>
  <si>
    <t>TIENDA SORIANA SA DE CV</t>
  </si>
  <si>
    <t>EQUIPO DE COMPUTO</t>
  </si>
  <si>
    <t>LOWES COMPANIES MEXICO S DE RL DE CV</t>
  </si>
  <si>
    <t xml:space="preserve">PATRIMONIO PRODEP AL 31 DE DICIEMBRE DEL 2016 </t>
  </si>
  <si>
    <t xml:space="preserve">RECURSOS MINISTRADOS EN EL EJERCICIO 2018 (AGOSTO) </t>
  </si>
  <si>
    <t xml:space="preserve">RECURSOS MINISTRADOS EN EL EJERCICIO 2018 (SEPTIEMBRE) </t>
  </si>
  <si>
    <t xml:space="preserve">RECURSOS MINISTRADOS EN EL EJERCICIO 2018 (OCTUBRE) </t>
  </si>
  <si>
    <t xml:space="preserve">RECURSOS MINISTRADOS EN EL EJERCICIO 2018 (NOVIEMBRE) </t>
  </si>
  <si>
    <t xml:space="preserve">RECURSOS MINISTRADOS EN EL EJERCICIO 2018 (DICIEMBRE) </t>
  </si>
  <si>
    <t>Saldo al 31 de Julio 2018</t>
  </si>
  <si>
    <t>ROCIO CASTILLO GODINA</t>
  </si>
  <si>
    <t>APOYO POSDOCTORAL ENERO A OCTUBRE 2018</t>
  </si>
  <si>
    <t>AGUSTÍN HERNÁNDEZ JUÁREZ</t>
  </si>
  <si>
    <t>AGUSTÍN HERNÁNEZ JUÁREZ</t>
  </si>
  <si>
    <t>BECA FOMENTO A LA PERMANENCIA INSTITUCIONAL</t>
  </si>
  <si>
    <t xml:space="preserve">GASTOS DE TRABAJO DE CAMPO </t>
  </si>
  <si>
    <t>E04697</t>
  </si>
  <si>
    <t>ESTAE14832</t>
  </si>
  <si>
    <t>ESTAE14833</t>
  </si>
  <si>
    <t>ESTAE12710</t>
  </si>
  <si>
    <t>ESTAE14491</t>
  </si>
  <si>
    <t>BAAED-11707</t>
  </si>
  <si>
    <t>BAAED-11705</t>
  </si>
  <si>
    <t>BAADD-11355</t>
  </si>
  <si>
    <t>BAADD-11252</t>
  </si>
  <si>
    <t>A792</t>
  </si>
  <si>
    <t>NH23968</t>
  </si>
  <si>
    <t>CCED541</t>
  </si>
  <si>
    <t>D02327</t>
  </si>
  <si>
    <t>TE-000894</t>
  </si>
  <si>
    <t>A46353</t>
  </si>
  <si>
    <t>GERARDO CESAR PÉREZ GONZÁLEZ</t>
  </si>
  <si>
    <t>TIENDAS SORIANAS SA DE CV</t>
  </si>
  <si>
    <t>COMIDA RAPIDA LA PESTAÑA SA DE CV</t>
  </si>
  <si>
    <t>ALIMENTOS SELECTOS DEL NORESTE SA DE CV</t>
  </si>
  <si>
    <t>7-ELEVEN MEXICO, S.A. de C.V.</t>
  </si>
  <si>
    <t>HOTELES REAL PLAZA SA DE CV</t>
  </si>
  <si>
    <t>SUMILAB SA DE CV</t>
  </si>
  <si>
    <t>GRUPO CRUMEX LAGUNA SA DE CV</t>
  </si>
  <si>
    <t xml:space="preserve">PATRIMONIO PRODEP AL 31 DE AGOSTO DEL  2018 </t>
  </si>
  <si>
    <t>GASTOS DE PUBLICIDAD</t>
  </si>
  <si>
    <t>ANTONIO JUÁREZ MALDONADO</t>
  </si>
  <si>
    <t>MDPI</t>
  </si>
  <si>
    <t>COMP. EUA</t>
  </si>
  <si>
    <t>CUOTA  DE MANUTENCIÓN Y COMPENSATORIA</t>
  </si>
  <si>
    <t>RAQUEL OLIVAS SALAZAR</t>
  </si>
  <si>
    <t>EQUIPO DE COMPUTO Y OFICINA</t>
  </si>
  <si>
    <t>MARIO ALBERTO CRUZ HERNÁNDEZ</t>
  </si>
  <si>
    <t xml:space="preserve">OFFICE DEPOT DE MEXICO SA DE CV </t>
  </si>
  <si>
    <t>LOWES CIA. DE MEXICO SA DE CV</t>
  </si>
  <si>
    <t>COSTCO DE MEXICO SA DE CV</t>
  </si>
  <si>
    <t>NUEVA WALMART DE MÉXICO SA DE CV</t>
  </si>
  <si>
    <t>MA. ALEJANDRA TORRES TAPIA</t>
  </si>
  <si>
    <t>CUOTA DE MANUTENCIÓN Y MATERIAL DIDÁCTICO</t>
  </si>
  <si>
    <t>RAFAEL ÁVILA CISNEROS</t>
  </si>
  <si>
    <t>GASTOS DE TRABAJO DE CAMPO Y MAQUINARIA</t>
  </si>
  <si>
    <t>LAGUNA AGRICOLA MECANICA SA DE CV</t>
  </si>
  <si>
    <t>GASOLINERA FAZA SA DE CV</t>
  </si>
  <si>
    <t xml:space="preserve">COLEGIATURA, CUOTA COMPENSATORIA Y MANUTENCIÓN, LIBROS Y MAT. DIDÁCTICO, TRANSPORTACIÓN </t>
  </si>
  <si>
    <t>MILDRED INNA M FLORES VERÁSTEGUI</t>
  </si>
  <si>
    <t>CUOTA MANUTENCIÓN</t>
  </si>
  <si>
    <t>CUOTA COMPENSATORIA</t>
  </si>
  <si>
    <t>PRICE RES SPAI DE CV</t>
  </si>
  <si>
    <t>XOCHITL RUELAS CHACÓN</t>
  </si>
  <si>
    <t>EQUIPO DE EXPERIMENTACIÓN</t>
  </si>
  <si>
    <t>REACTIVOS Y EQUIPO SA DE CV</t>
  </si>
  <si>
    <t>MA. ELIZABETH GALINDO CEPEDA</t>
  </si>
  <si>
    <t>HOME DEPOT MEXICO DE RL DE CV</t>
  </si>
  <si>
    <t>ANA LILIA URZUA AMARO</t>
  </si>
  <si>
    <t>AGROFORMULADORA DELTA SA DE CV</t>
  </si>
  <si>
    <t>CESAR EFRAÍN CHAVEZ ROBLES</t>
  </si>
  <si>
    <t>JOSÉ LUIS ARISPE VAZQUEZ</t>
  </si>
  <si>
    <t>GASTOS DE TRABAJO DE CAMPO Y EQUIPO DE LABORATORIO</t>
  </si>
  <si>
    <t>BEST BUY STORES S DE RL DE CV</t>
  </si>
  <si>
    <t>LAURA OLIVIA FUENTES LARA</t>
  </si>
  <si>
    <t>ACTUALIZACIÓN DE EQUIPO DE COMPUTO, EQUIPO DE COMPUTO Y EXPERIMENTACIÓN, MOB CUBÍCULO</t>
  </si>
  <si>
    <t>FRANCISCO HERNÁNDEZ CENTENO</t>
  </si>
  <si>
    <t>LAPSON MEXICO SA DE CV</t>
  </si>
  <si>
    <t>LUCIO ALBERTO IÑIGUEZ BUCIO</t>
  </si>
  <si>
    <t>OPERADORA DE NEGOCIOS OLYMPUS SA DE CV</t>
  </si>
  <si>
    <t>ELADIO H. CORNEJO OVIEDO</t>
  </si>
  <si>
    <t>MRY29430313</t>
  </si>
  <si>
    <t>MRY29430334</t>
  </si>
  <si>
    <t>MRY29575947</t>
  </si>
  <si>
    <t>MRY29676491</t>
  </si>
  <si>
    <t>A4499</t>
  </si>
  <si>
    <t>A4498</t>
  </si>
  <si>
    <t>IBBEU19450</t>
  </si>
  <si>
    <t>IBAIR30740</t>
  </si>
  <si>
    <t>IBAIR30742</t>
  </si>
  <si>
    <t>IBAIR30924</t>
  </si>
  <si>
    <t>IBAIR30859</t>
  </si>
  <si>
    <t>IBAIR30861</t>
  </si>
  <si>
    <t>IBAIR30860</t>
  </si>
  <si>
    <t>IBAIR30665</t>
  </si>
  <si>
    <t>IBAIR30927</t>
  </si>
  <si>
    <t>JE 446168</t>
  </si>
  <si>
    <t>JE 447166</t>
  </si>
  <si>
    <t>P 524143</t>
  </si>
  <si>
    <t>POSE/51710914</t>
  </si>
  <si>
    <t>026241S</t>
  </si>
  <si>
    <t>026239S</t>
  </si>
  <si>
    <t>SERVICIOS GASOLINEROS DE MEXICO SA DE CV</t>
  </si>
  <si>
    <t>SERVICIO PARQUE V CARRANZA SA DE CV</t>
  </si>
  <si>
    <t>NUEVA WALMART DE MEXICO, S. DE R.L. DE C.V.</t>
  </si>
  <si>
    <t>CADENA COMERCIAL OXXO, SA DE CV</t>
  </si>
  <si>
    <t>SUPERMERCADOS INTERNACIONALES HEB, S.A. DE C.V.</t>
  </si>
  <si>
    <t>PEQUENO CAESARMEX SAPI DE CV</t>
  </si>
  <si>
    <t>OPERADORA FUTURAMA S.A. DE C.V.</t>
  </si>
  <si>
    <t>OFFICE DEPOT DE MEXICO S.A. DE C.V.</t>
  </si>
  <si>
    <t xml:space="preserve">OBASTECEDORA DE OFICINAS S.A. DE C.V </t>
  </si>
  <si>
    <t>JUAN MANUEL CORTES RIVAS</t>
  </si>
  <si>
    <t>CRISTIAN GABRIEL AGUIRRE GOMEZ</t>
  </si>
  <si>
    <t>GASTOS DE TRABAJO DE CAMPO Y FORMACIÓN DE RECURSOS HUMANOS</t>
  </si>
  <si>
    <t xml:space="preserve">PATRIMONIO PRODEP AL 28 DE SEPTIEMBRE DEL 2018 </t>
  </si>
  <si>
    <t>Saldo al 28 de Septiembre 2018</t>
  </si>
  <si>
    <t>Saldo al 31 de Agosto 2018</t>
  </si>
  <si>
    <t>T291434</t>
  </si>
  <si>
    <t>ESTAE15277</t>
  </si>
  <si>
    <t>B92680</t>
  </si>
  <si>
    <t>B92653</t>
  </si>
  <si>
    <t>B92660</t>
  </si>
  <si>
    <t>A105763</t>
  </si>
  <si>
    <t>TE-000926</t>
  </si>
  <si>
    <t>TE-000925</t>
  </si>
  <si>
    <t>A1138</t>
  </si>
  <si>
    <t xml:space="preserve">SOCIEDAD COOPERATIVA AGROPECUARIA DE LA COMARCA LAGUNERA SCL </t>
  </si>
  <si>
    <t xml:space="preserve">HOTELES REAL PLAZA SA DE CV </t>
  </si>
  <si>
    <t>LA NUEVA PARROQUIA AVENIDA SA DE CV</t>
  </si>
  <si>
    <t>COPERATIVA BDLT S.A. de C.V.</t>
  </si>
  <si>
    <t>SUMILAB, SA DE CV</t>
  </si>
  <si>
    <t>JOSE ALFREDO MONTEMAYOR TREJO</t>
  </si>
  <si>
    <t>MARCO ANTONIO LÓPEZ ORTIZ</t>
  </si>
  <si>
    <t>EFRAIN ROCHA GÓMEZ</t>
  </si>
  <si>
    <t>SERVICIO GASOL SA DE CV</t>
  </si>
  <si>
    <t>POR COMPROBAR</t>
  </si>
  <si>
    <t>COMISIÓN POR TRANSFERENCIA AL EXTRNAJERO</t>
  </si>
  <si>
    <t xml:space="preserve">IVA </t>
  </si>
  <si>
    <t>DEVOLUCIÓN CUENTA MAL APLICADA</t>
  </si>
  <si>
    <t>PAGO DE INTERES NOMINALES</t>
  </si>
  <si>
    <t>UAAAN MILDRED I. M. FLORES VERÁSTEGU</t>
  </si>
  <si>
    <t>UAAAN GREGORIO CASTRO ROSALES</t>
  </si>
  <si>
    <t>OXFORD BROOKES UNIVERSITY</t>
  </si>
  <si>
    <t>COLEGIATURA</t>
  </si>
  <si>
    <t>MARÍA ALEJANDRA TORRES TAPIA</t>
  </si>
  <si>
    <t>GREGORIO CASTRO ROSALES</t>
  </si>
  <si>
    <t>HAYDEE YAJAIRA LÓPEZ DE LA PEÑA</t>
  </si>
  <si>
    <t>EQUIPO DE COMPUTO, ACERBO BIBLIOGRÁFICO O INFORMÁTICO, ACTUALIZACIÓN DE COMPUTO O PROYECCIÓN, FOMENTO A LA PERMANECIA INSTITUCIONAL, TRAYECTORIA ACADÉMICA</t>
  </si>
  <si>
    <t>SISTEMA EMPRESARIAL DABO SA DE CV</t>
  </si>
  <si>
    <t>COSTCO DE MÉXICO SA DE CV</t>
  </si>
  <si>
    <t>GRECIA DE LEÓN TREVIÑO</t>
  </si>
  <si>
    <t>MARÍA HERNANDÉZ GONZÁLEZ</t>
  </si>
  <si>
    <t>MD-75225</t>
  </si>
  <si>
    <t>MD-75226</t>
  </si>
  <si>
    <t>BQG4240651</t>
  </si>
  <si>
    <t>1298C</t>
  </si>
  <si>
    <t>193F2</t>
  </si>
  <si>
    <t>REMODELACIÓN Y MOBILIARIO DE CUBÍCULO</t>
  </si>
  <si>
    <t>OFFICE DEPOT DE MEXICO S. A. DE C. V.</t>
  </si>
  <si>
    <t>POSE52183243</t>
  </si>
  <si>
    <t>POSE52183192</t>
  </si>
  <si>
    <t>POSE52183339</t>
  </si>
  <si>
    <t>POSE52183310</t>
  </si>
  <si>
    <t>POSE52183276</t>
  </si>
  <si>
    <t>POSE52183221</t>
  </si>
  <si>
    <t>POSE52234562</t>
  </si>
  <si>
    <t>PLOMERÍA GARCÍA DE MONTERREY SA DE CV</t>
  </si>
  <si>
    <t>JOSÉ MORENO HERNÁNDEZ</t>
  </si>
  <si>
    <t>HOME DEPOT MEXICO S DE RL DE CV</t>
  </si>
  <si>
    <t>LOWES COMPANY MEXICO S DE RL DE CV</t>
  </si>
  <si>
    <t>SUGEY GPE LOPEZ MTZ</t>
  </si>
  <si>
    <t>EQUIPO DE COMPUTO, ACTUALIZACIÓN E. PERIFÉRICO, MOB. CUBÍCULO</t>
  </si>
  <si>
    <t>YISA MARÍO OCHOA FUENTES</t>
  </si>
  <si>
    <t>NUEVA WAL MART DE MEXICO S DE RL DE CV</t>
  </si>
  <si>
    <t>OFFICE DEPOT DE MEXICO SA DE CV</t>
  </si>
  <si>
    <t>SERVICIO LOURDES S.A. DE C.V.</t>
  </si>
  <si>
    <t>PETROMAX SA DE CV</t>
  </si>
  <si>
    <t>SERVICIO EL MORILLO SA DE CV</t>
  </si>
  <si>
    <t xml:space="preserve">FONDO NACIONAL DE INFRAESTRUCTURA </t>
  </si>
  <si>
    <t xml:space="preserve">SERGIO YEVERINO NAVARRO </t>
  </si>
  <si>
    <t>ELECTRONICA MITRAS SA DE CV</t>
  </si>
  <si>
    <t>SLOGK-7092</t>
  </si>
  <si>
    <t>MRY28948793</t>
  </si>
  <si>
    <t>EAJJGEK34308</t>
  </si>
  <si>
    <t>MRY28910373</t>
  </si>
  <si>
    <t>MRY29078429</t>
  </si>
  <si>
    <t>A-31766</t>
  </si>
  <si>
    <t>MRY28840396</t>
  </si>
  <si>
    <t>IBAIR30415</t>
  </si>
  <si>
    <t>IBAIR30588</t>
  </si>
  <si>
    <t>IBAIR30622</t>
  </si>
  <si>
    <t>ICAAC453550</t>
  </si>
  <si>
    <t>JE 442909</t>
  </si>
  <si>
    <t>JE 443512</t>
  </si>
  <si>
    <t>IBAIR30341</t>
  </si>
  <si>
    <t>IBAIR30340</t>
  </si>
  <si>
    <t>IBAIR30589</t>
  </si>
  <si>
    <t>NORMA LETICIA ORTÍZ GUERRERO</t>
  </si>
  <si>
    <t>EQUIPO DE COMPUTO Y MOBILIARIO DE OFICINA</t>
  </si>
  <si>
    <t>OFFICE DEPOT DE MEXICO S.A. DE C.V</t>
  </si>
  <si>
    <t>OFFICE DEPOT DE MEXICO</t>
  </si>
  <si>
    <t>RAMIRO GONZÁLEZ AVALOS</t>
  </si>
  <si>
    <t>APPLE OPERATIONS MÉXICO SA DE CV</t>
  </si>
  <si>
    <t xml:space="preserve">J. ISABEL MENDOZA MÁRQUEZ </t>
  </si>
  <si>
    <t>AQIOMAROA DURANGO SA DE CV</t>
  </si>
  <si>
    <t>JOSÉ ARMANDO HERRERA</t>
  </si>
  <si>
    <t>MARÍA TERESA ROJAS GAMBOA</t>
  </si>
  <si>
    <t>SERVICIOS CONSTRUCCIONES Y MATERIALES MENY SA DE CV</t>
  </si>
  <si>
    <t>REMODELACIÓN Y MOBILIARIO DE OFICINA</t>
  </si>
  <si>
    <t>SUSANA GÓMEZ MARTÍNEZ</t>
  </si>
  <si>
    <t>FRANCISCA SÁNCHEZ BERNAL</t>
  </si>
  <si>
    <t>ASISTENCIA A CONGRESOS</t>
  </si>
  <si>
    <t>ENERGIA Y SERVICIOS COORDINADOS, SA DE CV</t>
  </si>
  <si>
    <t>SERVICIOS EL CHINO, SA DE CV</t>
  </si>
  <si>
    <t>SERVICIOS LA SALVIAS, SA DE CV</t>
  </si>
  <si>
    <t>SOMESIMI SOCIEDAD MEXICANA DE LA SIMBIOSIS MICORRIZICS AC</t>
  </si>
  <si>
    <t>LIZARRAGA PORTILLO SERGIO</t>
  </si>
  <si>
    <t>HOTEL EL CID MAZATLAN, S.A DE C.V.</t>
  </si>
  <si>
    <t>AUTOPISTA DE CUOTA, S.A. DE C. V.</t>
  </si>
  <si>
    <t>FONDO NACIONAL DE INFRAESTRUCTURA</t>
  </si>
  <si>
    <t>ECAME 61523</t>
  </si>
  <si>
    <t>FEP-12362</t>
  </si>
  <si>
    <t>SLSC 206198</t>
  </si>
  <si>
    <t>1000000411338250</t>
  </si>
  <si>
    <t>1000000411338252</t>
  </si>
  <si>
    <t>1169</t>
  </si>
  <si>
    <t>CAS8903</t>
  </si>
  <si>
    <t>CAS8904</t>
  </si>
  <si>
    <t>47C1AF6DAC985A19</t>
  </si>
  <si>
    <t>1261BF0DF4CD5AB3</t>
  </si>
  <si>
    <t>F89ACA02ECFE117F</t>
  </si>
  <si>
    <t>457333A104964B8F</t>
  </si>
  <si>
    <t>86F6F4A68EBAF449</t>
  </si>
  <si>
    <t>78E9E4792F7690CE</t>
  </si>
  <si>
    <t>03B4631BC9792B0C</t>
  </si>
  <si>
    <t>0E21DA0B044A86D9</t>
  </si>
  <si>
    <t>ASISTENCIA A CONGRESOS, EQUIPO DE LABORATORIO Y GASTOS DE TRABAJO DE CAMPO</t>
  </si>
  <si>
    <t>P 546186</t>
  </si>
  <si>
    <t>IBAIR31276</t>
  </si>
  <si>
    <t>IBAIR31282</t>
  </si>
  <si>
    <t>IXBXS817</t>
  </si>
  <si>
    <t>IBAIR31290</t>
  </si>
  <si>
    <t>IBAIR31291</t>
  </si>
  <si>
    <t>IBAIR31431</t>
  </si>
  <si>
    <t>IBAIR31433</t>
  </si>
  <si>
    <t>IBAIR31546</t>
  </si>
  <si>
    <t>IBAIR31548</t>
  </si>
  <si>
    <t>IBAIR31564</t>
  </si>
  <si>
    <t>IBAIR31634</t>
  </si>
  <si>
    <t>IBAIR31700</t>
  </si>
  <si>
    <t>IBAIR31271</t>
  </si>
  <si>
    <t>JE 451062</t>
  </si>
  <si>
    <t>P 547137</t>
  </si>
  <si>
    <t>SZGGK-5070</t>
  </si>
  <si>
    <t>MRY30670025</t>
  </si>
  <si>
    <t>OPERADORA FUTURAMA S.A. DE  C.V.</t>
  </si>
  <si>
    <t>PEQUEÑO CAESARMEX SAPI DE CV</t>
  </si>
  <si>
    <t>CADENA COMERCIAL OXXO, SA DE CV*</t>
  </si>
  <si>
    <t>SERVICIO ZAGO, S.A. DE C.V.</t>
  </si>
  <si>
    <t>UNIVERSIDAD AUTÓNOMA DE SINALOA</t>
  </si>
  <si>
    <t xml:space="preserve">CUOTA MANUTENCIÓN, CUOTA COMPENSATORIA E INSCRIPCIÓN </t>
  </si>
  <si>
    <t>PROVIMEDIC GOLD SA DE CV</t>
  </si>
  <si>
    <t>GRUAS Y SERVICIOS MANDARINAS SA DE CV</t>
  </si>
  <si>
    <t>MI GASOLINA SA DE CV</t>
  </si>
  <si>
    <t>ALBERTO ISAAC GONZALEZ SILVESTRE</t>
  </si>
  <si>
    <t>SOCIEDAD COOPERATIVA AGROPECUARIA DE LA COMARCA LAGUNERA SCL</t>
  </si>
  <si>
    <t>NUEVA WALMART DE MEXICO S DE RL DE CV</t>
  </si>
  <si>
    <t>POLLOS TM SA DE CV</t>
  </si>
  <si>
    <t>MR PAMPAS TORREÓN</t>
  </si>
  <si>
    <t>OPERADORA FUTURAMA SA DE CV</t>
  </si>
  <si>
    <t>DIFERENCIA COLEGIATURA</t>
  </si>
  <si>
    <t>ARMANDO ESPINOZA BANDA</t>
  </si>
  <si>
    <t xml:space="preserve">ACTUALIZACIÓN PERIFÉRICA, EQUIPO DE EXPERIMENTACIÓN, MOBILIARIO DE CUBÍCULO </t>
  </si>
  <si>
    <t>HOME DEPOT MEXICO S. DE R. L. DE C. V.</t>
  </si>
  <si>
    <t>METÁLICOS DÁVILA SA DE CV</t>
  </si>
  <si>
    <t>JOSÉ ALFREDO MONTEMAYOR TREJO</t>
  </si>
  <si>
    <t>SOC. COOPERATIVA DE LA COMARCA LAGUNERA SCL</t>
  </si>
  <si>
    <t>CIA. MERCANTIL FERRETERA SA DE CV</t>
  </si>
  <si>
    <t>SILVIA Y. MARTÍNEZ AMADOR</t>
  </si>
  <si>
    <t>COMISIÓN POR TRANSFERENCIA EXTRANJERO</t>
  </si>
  <si>
    <t>IVA</t>
  </si>
  <si>
    <t>SERGIO HERNÁNDEZ RODRÍGUEZ</t>
  </si>
  <si>
    <t>PATRIMONIO PRODEP AL 31 DE OCTUBRE 2018</t>
  </si>
  <si>
    <t>ENERGÍA Y SERVICIOS COORDINADOS SA DECV</t>
  </si>
  <si>
    <t>ARY SUPER SERVICIOS IV SA DE CV</t>
  </si>
  <si>
    <t>MATERIALES Y REPRESENTACIONES LAGACERO SA DE CV</t>
  </si>
  <si>
    <t>ICACF569702</t>
  </si>
  <si>
    <t>ICACF569697</t>
  </si>
  <si>
    <t>502640 FAC-E</t>
  </si>
  <si>
    <t>ICACF570088</t>
  </si>
  <si>
    <t>ECOLE 4853</t>
  </si>
  <si>
    <t>AA 49655</t>
  </si>
  <si>
    <t>ECOLE 4873</t>
  </si>
  <si>
    <t>A456573</t>
  </si>
  <si>
    <t>500848 FAC-E</t>
  </si>
  <si>
    <t>ICACF567021</t>
  </si>
  <si>
    <t>EQUIPO DE LABORATORIO, EQUIPO DE EXPERIMENTACIÓN Y GASTOS DE TRABAJO DE CAMPO</t>
  </si>
  <si>
    <t>UAAAN MILDRED I. M. FLORES VERÁSTEGUI</t>
  </si>
  <si>
    <t>PAGO POR INTERESES NOMINALES</t>
  </si>
  <si>
    <t xml:space="preserve">EQUIPO DE COMPUTO, MOBILIARIO DE OFICINA </t>
  </si>
  <si>
    <t>RAMÓN A. DELGADO GONZÁLEZ</t>
  </si>
  <si>
    <t>CUOTA DE MANUTENCIÓN</t>
  </si>
  <si>
    <t>BECA POSDOCTORAL Y CUOTA DE INSTALACIÓN</t>
  </si>
  <si>
    <t>ROCÍO GUADALUPE CASTILLO GODINA</t>
  </si>
  <si>
    <t>RAMIRO GONZÁLEZ ÁVALOS</t>
  </si>
  <si>
    <t>INSUMO TOMAS DE MUESTRAS, TRASLADOS, INSUMOS COMPRA, COMPRA DE ALIMENTOS</t>
  </si>
  <si>
    <t xml:space="preserve">PATRIMONIO PRODEP AL 30 DE NOVIEMBRE DEL 2018 </t>
  </si>
  <si>
    <t>GUDALUPE GARZA FLORES</t>
  </si>
  <si>
    <t>SOC. COOPERATIVA AGROPECUARIA DE LA COMARCA LAGUNERA SCL</t>
  </si>
  <si>
    <t>CORVI ALIMENTOS SA DE CV</t>
  </si>
  <si>
    <t>SERVICIOS GASTONOMICOS EL CHIVATITO SA DE CV</t>
  </si>
  <si>
    <t>SUMINISTROS PARA LABORATORIO SA DE CV</t>
  </si>
  <si>
    <t>CONSTRUTINER DEL NORTE SA DE CV</t>
  </si>
  <si>
    <t>TO 87820</t>
  </si>
  <si>
    <t>TO 88935</t>
  </si>
  <si>
    <t>SDIVW2826</t>
  </si>
  <si>
    <t>STFW 13723</t>
  </si>
  <si>
    <t>ECAMK 7217</t>
  </si>
  <si>
    <t>MRY30623220</t>
  </si>
  <si>
    <t>MRY30623448</t>
  </si>
  <si>
    <t>EBBBGFK 33654</t>
  </si>
  <si>
    <t>F7461</t>
  </si>
  <si>
    <t>F7448</t>
  </si>
  <si>
    <t>OO4113</t>
  </si>
  <si>
    <t>OO4114</t>
  </si>
  <si>
    <t>F3810</t>
  </si>
  <si>
    <t>EBBBGFK33475</t>
  </si>
  <si>
    <t>MRY30467170</t>
  </si>
  <si>
    <t>EBBBGFK33596</t>
  </si>
  <si>
    <t>SREFW3674</t>
  </si>
  <si>
    <t>MRY30623036</t>
  </si>
  <si>
    <t>EBBBGFK33851</t>
  </si>
  <si>
    <t>KDI 7124</t>
  </si>
  <si>
    <t>BAAAE 8709</t>
  </si>
  <si>
    <t>BB17178</t>
  </si>
  <si>
    <t>NAZA7423</t>
  </si>
  <si>
    <t>NAZA7464</t>
  </si>
  <si>
    <t>L20205</t>
  </si>
  <si>
    <t>W 1905</t>
  </si>
  <si>
    <t>38FB3F071F7046348FCDE9BF74EC3F1C</t>
  </si>
  <si>
    <t>BAAAE9061</t>
  </si>
  <si>
    <t>BAAE-9061</t>
  </si>
  <si>
    <t>SOCIEDAD COOPERATIVA AGROPECUARIA DE LA COMARCA LAGUNERA, S.C.L.</t>
  </si>
  <si>
    <t xml:space="preserve">ENERGIA Y SERVICIOS COORDINADOS, S.A. DE C.V. </t>
  </si>
  <si>
    <t>GASOLINERA FAZA, S.A. DE C.V.</t>
  </si>
  <si>
    <t>ENERGIA Y SERVICIOS COORDINADOS, S.A. DE C.V.</t>
  </si>
  <si>
    <t>SERVICIOS GASOLINEROS DE MEXICO, S.A. DE C.V.</t>
  </si>
  <si>
    <t>PETROMAX, S.A. DE C.V.</t>
  </si>
  <si>
    <t>GRUAS Y SERVICIOS MANDARINAS, S.A. DE C.V.</t>
  </si>
  <si>
    <t>ALCOHOLERA DE ZAPOPAN, S.A. DE C.V.</t>
  </si>
  <si>
    <t>PGVET, S. DE R.L. DE C.V.</t>
  </si>
  <si>
    <t xml:space="preserve">ALIMENTOS Y FRANQUICIAS, S.A. DE C.V. </t>
  </si>
  <si>
    <t>TIENDAS SORIANA, S.A. DE C.V.</t>
  </si>
  <si>
    <t>OPERADORA FUTURAMA, S.A. DE C.V.</t>
  </si>
  <si>
    <t>GASA FABRICACIONES, S.A. DE C.V.</t>
  </si>
  <si>
    <t>POLLOS, TM, S.A. DE C.V.</t>
  </si>
  <si>
    <t>RHCHS DE RL DE CV</t>
  </si>
  <si>
    <t>MARTHA'S LAGUNA SA DE CV</t>
  </si>
  <si>
    <t>AEREO COMIDAS SA DE CV</t>
  </si>
  <si>
    <t xml:space="preserve">EMBIA PARKING SA DE CV </t>
  </si>
  <si>
    <t>RED ESTATAL DE AUTOPISTA DE NUEVO LEÓN</t>
  </si>
  <si>
    <t>CONCECIONARIA AUTOPISTA MONTERREY SALTILLO SA DE CV</t>
  </si>
  <si>
    <t xml:space="preserve">ESPECIALISTA EN ALTA COCINA SA DE CV </t>
  </si>
  <si>
    <t>PETROMEX SA DE CV</t>
  </si>
  <si>
    <t>SOCIEDAD MEXICANA DE CONTROL BIOLOGICO AC</t>
  </si>
  <si>
    <t>SUMINISTROS PARA LABORATORIOS DEL NORTE</t>
  </si>
  <si>
    <t xml:space="preserve">EQUIPOS PARA MERCADOS SA DE CV </t>
  </si>
  <si>
    <t>MANUEL GUERRERO CASTILLO</t>
  </si>
  <si>
    <t xml:space="preserve">LATINOAMERICA DE HOTELES SA DE CV </t>
  </si>
  <si>
    <t>SUMINISTRO PARA LABORATORIOS DEL NORTE</t>
  </si>
  <si>
    <t xml:space="preserve">AGROFORMULADORA DELTA SA DE CV </t>
  </si>
  <si>
    <t>INSTITUTO POTOSINO DE INVESTIGACIÓN CIENTÍFICA Y TEC. AC</t>
  </si>
  <si>
    <t>DESPEGAR COM MEXICO SA DE CV</t>
  </si>
  <si>
    <t>RIVERS SYSTEMS SA DE CV</t>
  </si>
  <si>
    <t>RG-JDC 18</t>
  </si>
  <si>
    <t>368/18</t>
  </si>
  <si>
    <t>7922/17</t>
  </si>
  <si>
    <t>25652/17</t>
  </si>
  <si>
    <t>CONCENTRADO DE MOVIMIENTOS DEL FIDEICOMISO POR AÑO</t>
  </si>
  <si>
    <t>CONCENTRADO DE MOVIMIENTOS DE CTA. DE CHEQUES POR AÑO</t>
  </si>
  <si>
    <t>SALDO INICIAL</t>
  </si>
  <si>
    <t>+ APORTACION TOTAL</t>
  </si>
  <si>
    <t>=</t>
  </si>
  <si>
    <t>- RETIROS EJERCICIO 2007</t>
  </si>
  <si>
    <t>- RETIROS EJERCICIO 2008</t>
  </si>
  <si>
    <t>- RETIROS EJERCICIO 2009</t>
  </si>
  <si>
    <t>- RETIROS EJERCICIO 2010</t>
  </si>
  <si>
    <t>- RETIROS EJERCICIO 2011</t>
  </si>
  <si>
    <t>- RETIROS EJERCICIO 2012</t>
  </si>
  <si>
    <t>- RETIROS EJERCICIO 2013</t>
  </si>
  <si>
    <t>- RETIROS EJERCICIO 2014</t>
  </si>
  <si>
    <t>- RETIROS EJERCICIO 2015</t>
  </si>
  <si>
    <t>- RETIROS EJERCICIO 2016</t>
  </si>
  <si>
    <t>+ DEPOSITOS EJERCICIO 2010</t>
  </si>
  <si>
    <t>+ DEPOSITOS EJERCICIO 2011</t>
  </si>
  <si>
    <t>+ DEPOSITOS EJERCICIO 2012</t>
  </si>
  <si>
    <t>+ DEPOSITOS EJERCICIO 2013</t>
  </si>
  <si>
    <t>+ DEPOSITOS EJERCICIO 2014</t>
  </si>
  <si>
    <t>+ DEPOSITOS EJERCICIO 2015</t>
  </si>
  <si>
    <t>+ DEPOSITOS EJERCICIO 2016</t>
  </si>
  <si>
    <t>+ PRODUCTOS FINANCIEROS</t>
  </si>
  <si>
    <t>- GASTOS (honorarios, costo de fideicomiso, etc.)</t>
  </si>
  <si>
    <t>= SALDO EN CTA FIDEICOMISO AL 31/12/2016</t>
  </si>
  <si>
    <t>TOTAL</t>
  </si>
  <si>
    <t>SALDO EN CTA FIDEICOMISO AL 31/12/2016</t>
  </si>
  <si>
    <t>+ SALDO EN CTA CHEQUES AL 31/12/2016</t>
  </si>
  <si>
    <t>= PATRIMONIO TOTAL PRODEP AL 31/12/2016</t>
  </si>
  <si>
    <t>KINKOS INTERNACIONAL SA DE CV</t>
  </si>
  <si>
    <t>TIKET DE REINO UNIDO</t>
  </si>
  <si>
    <t>RG-JDC-18</t>
  </si>
  <si>
    <t>EXTRANJERO</t>
  </si>
  <si>
    <t>3458/18</t>
  </si>
  <si>
    <t>5852/16</t>
  </si>
  <si>
    <t>7240/18</t>
  </si>
  <si>
    <t>6690/18</t>
  </si>
  <si>
    <t>27934/17</t>
  </si>
  <si>
    <t>7113/18</t>
  </si>
  <si>
    <t>8560/18</t>
  </si>
  <si>
    <t>8463/18</t>
  </si>
  <si>
    <t>27946/17</t>
  </si>
  <si>
    <t>28782/18</t>
  </si>
  <si>
    <t>BANCO HSBC COMISIONES BANCARIAS</t>
  </si>
  <si>
    <t>8560./18</t>
  </si>
  <si>
    <t>29021/18</t>
  </si>
  <si>
    <t>23850/17</t>
  </si>
  <si>
    <t>Saldo al 31 de Octubre 2018</t>
  </si>
  <si>
    <t>ar</t>
  </si>
  <si>
    <t>MILDRED I MARCELA FLORES VERASTEGUÍ</t>
  </si>
  <si>
    <t>ESTANCIA EN LA UNIVERSIDAD, COMPRA DE UTENCILIOS Y ARTÍCULOS DE INSTALACIÓN</t>
  </si>
  <si>
    <t>7113 DIFERENCIA COMPROBADA MILDRED IM FLORES V.</t>
  </si>
  <si>
    <t xml:space="preserve">CUOTA MANUTENCIÓN </t>
  </si>
  <si>
    <t>BECA RECONOCIMIENTO A TRAYECTORIA ACADÉMICA, FOMENTO A LA PERMANENCIA INSTITUCIONAL, MATERIALES Y CONSUMIBLES</t>
  </si>
  <si>
    <t>REACTIVOS Y EQUIPOS SA DE CV</t>
  </si>
  <si>
    <t>TO88487</t>
  </si>
  <si>
    <t>TO90732</t>
  </si>
  <si>
    <t>TO91600</t>
  </si>
  <si>
    <t>TO91599</t>
  </si>
  <si>
    <t>TO91602</t>
  </si>
  <si>
    <t>TO91601</t>
  </si>
  <si>
    <t>TO91707</t>
  </si>
  <si>
    <t>F7561</t>
  </si>
  <si>
    <t>F560</t>
  </si>
  <si>
    <t>F7559</t>
  </si>
  <si>
    <t>F7562</t>
  </si>
  <si>
    <t>F7719</t>
  </si>
  <si>
    <t>F7720</t>
  </si>
  <si>
    <t>F7721</t>
  </si>
  <si>
    <t>F7722</t>
  </si>
  <si>
    <t>F7723</t>
  </si>
  <si>
    <t>F7734</t>
  </si>
  <si>
    <t>F3940</t>
  </si>
  <si>
    <t>EBBBGFK33937</t>
  </si>
  <si>
    <t>EBBBGFK34057</t>
  </si>
  <si>
    <t>SDIVW3565</t>
  </si>
  <si>
    <t>J244029</t>
  </si>
  <si>
    <t>SSALW3101</t>
  </si>
  <si>
    <t>J244092</t>
  </si>
  <si>
    <t>SREFT30543</t>
  </si>
  <si>
    <t>W1522</t>
  </si>
  <si>
    <t>J247243</t>
  </si>
  <si>
    <t>SREFW5092</t>
  </si>
  <si>
    <t>SREFW5101</t>
  </si>
  <si>
    <t>EBBBGFK35370</t>
  </si>
  <si>
    <t>SREFW5160</t>
  </si>
  <si>
    <t>BAAAE9415</t>
  </si>
  <si>
    <t>ETN0690047713</t>
  </si>
  <si>
    <t>L20624</t>
  </si>
  <si>
    <t>FI23007</t>
  </si>
  <si>
    <t>9C6A668427B048629BB5D9B29F7F78B4</t>
  </si>
  <si>
    <t>ICACF583523</t>
  </si>
  <si>
    <t>FAC00000000909</t>
  </si>
  <si>
    <t>BAAEB21532</t>
  </si>
  <si>
    <t>BAAEB21606</t>
  </si>
  <si>
    <t>FTDA1635948</t>
  </si>
  <si>
    <t>KX91505</t>
  </si>
  <si>
    <t>BAAEB21650</t>
  </si>
  <si>
    <t>KX91593</t>
  </si>
  <si>
    <t>ICACF587820</t>
  </si>
  <si>
    <t>3DF5EF502657404FA0821E3AA1D3E804</t>
  </si>
  <si>
    <t>BAAEB22047</t>
  </si>
  <si>
    <t>SERVICIO GASOL, S.A. DE C.V.</t>
  </si>
  <si>
    <t xml:space="preserve">LA CASA DE LA ARRACHERA </t>
  </si>
  <si>
    <t>TIENDAS SORIANA S.A. DE C.V.</t>
  </si>
  <si>
    <t>OPERADORA FUTURAMA, S.A. DE CV.</t>
  </si>
  <si>
    <t>LOS MARISKOOS</t>
  </si>
  <si>
    <t>EL TACOTOTE</t>
  </si>
  <si>
    <t>POLLOS TM S.A. DE C.V.</t>
  </si>
  <si>
    <t>NUEVA WALT MART MEXICO, S. DE R.L. DE C.V.</t>
  </si>
  <si>
    <t xml:space="preserve">GOOD FRUITS </t>
  </si>
  <si>
    <t xml:space="preserve">SANBORN HERMANOS, S.A. </t>
  </si>
  <si>
    <t xml:space="preserve">SUPERMERCADOS INTERNACIONALES, HEB, S.A. </t>
  </si>
  <si>
    <t>CONSUMIBLES MENORES</t>
  </si>
  <si>
    <t>GERARDO RODRÍGUEZ AMADOR</t>
  </si>
  <si>
    <t>Saldo al 30 de noviembre 2018</t>
  </si>
  <si>
    <t>REINGRESO 7113</t>
  </si>
  <si>
    <t xml:space="preserve">REINGRESO 7113 </t>
  </si>
  <si>
    <t>REINGRESO 8560</t>
  </si>
  <si>
    <t>UAAAN NORMA L. ORTÍZ GUERRERO</t>
  </si>
  <si>
    <t>8560 NO COMPROBADONORMA L. ORTIZ GUERRERO</t>
  </si>
  <si>
    <t>- RETIROS EJERCICIO 2017</t>
  </si>
  <si>
    <t>- RETIROS EJERCICIO 2018</t>
  </si>
  <si>
    <t>- RETIROS EJERCICIO 2019</t>
  </si>
  <si>
    <t>+ DEPOSITOS EJERCICIO 2017</t>
  </si>
  <si>
    <t>+ DEPOSITOS EJERCICIO 2018</t>
  </si>
  <si>
    <t>+ DEPOSITOS EJERCICIO 2019</t>
  </si>
  <si>
    <t>GANADERA DEL EBRO SA DE CV</t>
  </si>
  <si>
    <t>= SALDO EN CTA CHEQUES AL 31/12/2016</t>
  </si>
  <si>
    <t>SALDO INICIAL AL 31/07/2018</t>
  </si>
  <si>
    <t>AGOSTO A DICIEMBRE 2018</t>
  </si>
  <si>
    <t>INFORME DE COMPROBACIONES No.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</si>
</sst>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;[Red]0"/>
    <numFmt numFmtId="165" formatCode="&quot;$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sz val="8"/>
      <color theme="1"/>
      <name val="AriaÑ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b/>
      <sz val="7"/>
      <color rgb="FFFF0000"/>
      <name val="Arial"/>
      <family val="2"/>
    </font>
    <font>
      <sz val="8"/>
      <color indexed="8"/>
      <name val="Arial"/>
      <family val="2"/>
    </font>
    <font>
      <sz val="8"/>
      <color indexed="8"/>
      <name val="Trebuchet MS"/>
      <family val="2"/>
    </font>
    <font>
      <b/>
      <sz val="7"/>
      <color rgb="FFFF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</cellStyleXfs>
  <cellXfs count="322">
    <xf numFmtId="0" fontId="0" fillId="0" borderId="0" xfId="0"/>
    <xf numFmtId="0" fontId="3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0" fillId="0" borderId="4" xfId="0" applyBorder="1"/>
    <xf numFmtId="0" fontId="4" fillId="2" borderId="0" xfId="0" applyFont="1" applyFill="1" applyBorder="1" applyAlignment="1">
      <alignment vertical="center" wrapText="1"/>
    </xf>
    <xf numFmtId="0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44" fontId="6" fillId="0" borderId="8" xfId="0" applyNumberFormat="1" applyFont="1" applyBorder="1"/>
    <xf numFmtId="0" fontId="6" fillId="0" borderId="8" xfId="0" applyFont="1" applyBorder="1" applyAlignment="1"/>
    <xf numFmtId="0" fontId="6" fillId="0" borderId="8" xfId="0" applyFont="1" applyBorder="1" applyAlignment="1">
      <alignment horizontal="center"/>
    </xf>
    <xf numFmtId="0" fontId="8" fillId="0" borderId="8" xfId="2" applyFont="1" applyFill="1" applyBorder="1" applyAlignment="1">
      <alignment horizontal="left" vertical="center" wrapText="1"/>
    </xf>
    <xf numFmtId="4" fontId="6" fillId="0" borderId="8" xfId="0" applyNumberFormat="1" applyFont="1" applyBorder="1"/>
    <xf numFmtId="0" fontId="9" fillId="0" borderId="0" xfId="0" applyFont="1" applyAlignment="1">
      <alignment wrapText="1"/>
    </xf>
    <xf numFmtId="4" fontId="6" fillId="0" borderId="8" xfId="0" applyNumberFormat="1" applyFont="1" applyBorder="1" applyAlignment="1">
      <alignment wrapText="1"/>
    </xf>
    <xf numFmtId="44" fontId="0" fillId="0" borderId="0" xfId="0" applyNumberFormat="1"/>
    <xf numFmtId="0" fontId="8" fillId="4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 wrapText="1"/>
    </xf>
    <xf numFmtId="44" fontId="4" fillId="2" borderId="5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8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2" borderId="12" xfId="0" applyFill="1" applyBorder="1"/>
    <xf numFmtId="0" fontId="4" fillId="2" borderId="1" xfId="0" applyFont="1" applyFill="1" applyBorder="1" applyAlignment="1">
      <alignment horizontal="center" vertical="center"/>
    </xf>
    <xf numFmtId="0" fontId="12" fillId="0" borderId="10" xfId="0" applyFont="1" applyBorder="1" applyAlignment="1"/>
    <xf numFmtId="0" fontId="8" fillId="0" borderId="10" xfId="2" applyFont="1" applyFill="1" applyBorder="1" applyAlignment="1">
      <alignment horizontal="left" vertical="center" wrapText="1"/>
    </xf>
    <xf numFmtId="0" fontId="6" fillId="0" borderId="10" xfId="0" applyFont="1" applyBorder="1" applyAlignment="1">
      <alignment wrapText="1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3" borderId="15" xfId="0" applyFont="1" applyFill="1" applyBorder="1" applyAlignment="1">
      <alignment horizontal="center" vertical="center" wrapText="1"/>
    </xf>
    <xf numFmtId="44" fontId="9" fillId="0" borderId="0" xfId="0" applyNumberFormat="1" applyFont="1" applyAlignment="1">
      <alignment wrapText="1"/>
    </xf>
    <xf numFmtId="0" fontId="12" fillId="0" borderId="8" xfId="0" applyFont="1" applyBorder="1" applyAlignment="1"/>
    <xf numFmtId="44" fontId="8" fillId="0" borderId="8" xfId="1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 applyAlignment="1">
      <alignment horizontal="center" vertical="center"/>
    </xf>
    <xf numFmtId="44" fontId="6" fillId="0" borderId="8" xfId="0" applyNumberFormat="1" applyFont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4" fontId="0" fillId="0" borderId="0" xfId="0" applyNumberFormat="1"/>
    <xf numFmtId="0" fontId="6" fillId="0" borderId="16" xfId="0" applyFont="1" applyBorder="1"/>
    <xf numFmtId="0" fontId="6" fillId="0" borderId="17" xfId="0" applyFont="1" applyBorder="1"/>
    <xf numFmtId="0" fontId="8" fillId="4" borderId="17" xfId="0" applyNumberFormat="1" applyFont="1" applyFill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5" fillId="2" borderId="8" xfId="0" applyFont="1" applyFill="1" applyBorder="1"/>
    <xf numFmtId="0" fontId="5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44" fontId="4" fillId="0" borderId="11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wrapText="1"/>
    </xf>
    <xf numFmtId="44" fontId="8" fillId="5" borderId="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44" fontId="9" fillId="0" borderId="8" xfId="0" applyNumberFormat="1" applyFont="1" applyBorder="1" applyAlignment="1">
      <alignment wrapText="1"/>
    </xf>
    <xf numFmtId="0" fontId="9" fillId="0" borderId="17" xfId="0" applyFont="1" applyBorder="1"/>
    <xf numFmtId="44" fontId="9" fillId="0" borderId="17" xfId="0" applyNumberFormat="1" applyFont="1" applyBorder="1"/>
    <xf numFmtId="0" fontId="11" fillId="0" borderId="5" xfId="0" applyFont="1" applyFill="1" applyBorder="1"/>
    <xf numFmtId="0" fontId="6" fillId="0" borderId="0" xfId="0" applyFont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5" fillId="2" borderId="20" xfId="0" applyFont="1" applyFill="1" applyBorder="1"/>
    <xf numFmtId="44" fontId="6" fillId="0" borderId="8" xfId="0" applyNumberFormat="1" applyFont="1" applyFill="1" applyBorder="1"/>
    <xf numFmtId="44" fontId="6" fillId="0" borderId="8" xfId="0" applyNumberFormat="1" applyFont="1" applyBorder="1" applyAlignment="1">
      <alignment horizontal="right"/>
    </xf>
    <xf numFmtId="44" fontId="6" fillId="0" borderId="8" xfId="0" applyNumberFormat="1" applyFont="1" applyFill="1" applyBorder="1" applyAlignment="1">
      <alignment horizontal="right"/>
    </xf>
    <xf numFmtId="44" fontId="6" fillId="0" borderId="8" xfId="0" applyNumberFormat="1" applyFont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0" fontId="12" fillId="0" borderId="5" xfId="0" applyFont="1" applyFill="1" applyBorder="1"/>
    <xf numFmtId="44" fontId="12" fillId="2" borderId="5" xfId="0" applyNumberFormat="1" applyFont="1" applyFill="1" applyBorder="1"/>
    <xf numFmtId="0" fontId="12" fillId="0" borderId="0" xfId="0" applyFont="1"/>
    <xf numFmtId="0" fontId="14" fillId="0" borderId="0" xfId="0" applyFont="1"/>
    <xf numFmtId="0" fontId="10" fillId="3" borderId="0" xfId="0" applyFont="1" applyFill="1" applyBorder="1" applyAlignment="1">
      <alignment vertical="center" wrapText="1"/>
    </xf>
    <xf numFmtId="4" fontId="14" fillId="0" borderId="0" xfId="0" applyNumberFormat="1" applyFont="1"/>
    <xf numFmtId="44" fontId="8" fillId="0" borderId="8" xfId="0" applyNumberFormat="1" applyFont="1" applyBorder="1" applyAlignment="1">
      <alignment vertical="center"/>
    </xf>
    <xf numFmtId="44" fontId="6" fillId="0" borderId="8" xfId="1" applyFont="1" applyBorder="1"/>
    <xf numFmtId="44" fontId="8" fillId="0" borderId="8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Border="1"/>
    <xf numFmtId="0" fontId="4" fillId="0" borderId="0" xfId="0" applyFont="1" applyFill="1" applyBorder="1"/>
    <xf numFmtId="165" fontId="15" fillId="0" borderId="0" xfId="0" applyNumberFormat="1" applyFont="1" applyBorder="1"/>
    <xf numFmtId="0" fontId="6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44" fontId="2" fillId="0" borderId="19" xfId="0" applyNumberFormat="1" applyFont="1" applyBorder="1" applyAlignment="1">
      <alignment horizontal="center" vertical="center"/>
    </xf>
    <xf numFmtId="44" fontId="12" fillId="0" borderId="1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0" fillId="0" borderId="8" xfId="0" applyBorder="1"/>
    <xf numFmtId="44" fontId="4" fillId="0" borderId="8" xfId="0" applyNumberFormat="1" applyFont="1" applyFill="1" applyBorder="1"/>
    <xf numFmtId="0" fontId="5" fillId="0" borderId="8" xfId="0" applyFont="1" applyBorder="1"/>
    <xf numFmtId="165" fontId="6" fillId="0" borderId="8" xfId="0" applyNumberFormat="1" applyFont="1" applyBorder="1"/>
    <xf numFmtId="0" fontId="6" fillId="0" borderId="24" xfId="0" applyNumberFormat="1" applyFont="1" applyBorder="1" applyAlignment="1">
      <alignment horizontal="center"/>
    </xf>
    <xf numFmtId="44" fontId="6" fillId="0" borderId="10" xfId="0" applyNumberFormat="1" applyFont="1" applyBorder="1"/>
    <xf numFmtId="44" fontId="6" fillId="0" borderId="10" xfId="0" applyNumberFormat="1" applyFont="1" applyFill="1" applyBorder="1"/>
    <xf numFmtId="165" fontId="6" fillId="0" borderId="17" xfId="0" applyNumberFormat="1" applyFont="1" applyBorder="1"/>
    <xf numFmtId="0" fontId="9" fillId="0" borderId="1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165" fontId="12" fillId="2" borderId="5" xfId="0" applyNumberFormat="1" applyFont="1" applyFill="1" applyBorder="1"/>
    <xf numFmtId="0" fontId="9" fillId="0" borderId="15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Border="1" applyAlignment="1">
      <alignment vertical="top" wrapText="1"/>
    </xf>
    <xf numFmtId="0" fontId="6" fillId="0" borderId="8" xfId="0" applyFont="1" applyFill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8" fillId="0" borderId="8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4" fontId="12" fillId="2" borderId="6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12" fillId="0" borderId="10" xfId="0" applyFont="1" applyBorder="1" applyAlignment="1">
      <alignment horizontal="left" vertical="center"/>
    </xf>
    <xf numFmtId="44" fontId="12" fillId="0" borderId="10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4" fontId="6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/>
    <xf numFmtId="0" fontId="12" fillId="2" borderId="21" xfId="0" applyFont="1" applyFill="1" applyBorder="1" applyAlignment="1">
      <alignment vertical="center" wrapText="1"/>
    </xf>
    <xf numFmtId="44" fontId="12" fillId="2" borderId="10" xfId="0" applyNumberFormat="1" applyFont="1" applyFill="1" applyBorder="1"/>
    <xf numFmtId="0" fontId="16" fillId="0" borderId="8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5" xfId="0" applyFont="1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wrapText="1"/>
    </xf>
    <xf numFmtId="44" fontId="8" fillId="0" borderId="8" xfId="0" applyNumberFormat="1" applyFont="1" applyBorder="1"/>
    <xf numFmtId="0" fontId="5" fillId="0" borderId="8" xfId="0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horizontal="center" vertical="center"/>
    </xf>
    <xf numFmtId="44" fontId="8" fillId="0" borderId="8" xfId="0" applyNumberFormat="1" applyFont="1" applyBorder="1" applyAlignment="1">
      <alignment horizontal="right" vertical="center"/>
    </xf>
    <xf numFmtId="0" fontId="19" fillId="0" borderId="8" xfId="0" applyFont="1" applyBorder="1"/>
    <xf numFmtId="0" fontId="19" fillId="0" borderId="8" xfId="0" applyFont="1" applyBorder="1" applyAlignment="1">
      <alignment horizontal="center" vertical="center"/>
    </xf>
    <xf numFmtId="0" fontId="20" fillId="0" borderId="0" xfId="0" applyFont="1"/>
    <xf numFmtId="44" fontId="19" fillId="0" borderId="8" xfId="0" applyNumberFormat="1" applyFont="1" applyBorder="1"/>
    <xf numFmtId="0" fontId="19" fillId="0" borderId="8" xfId="0" applyFont="1" applyBorder="1" applyAlignment="1">
      <alignment wrapText="1"/>
    </xf>
    <xf numFmtId="44" fontId="6" fillId="0" borderId="8" xfId="1" applyNumberFormat="1" applyFont="1" applyBorder="1"/>
    <xf numFmtId="44" fontId="6" fillId="0" borderId="8" xfId="0" applyNumberFormat="1" applyFont="1" applyBorder="1" applyAlignment="1">
      <alignment horizontal="center"/>
    </xf>
    <xf numFmtId="44" fontId="6" fillId="0" borderId="0" xfId="0" applyNumberFormat="1" applyFont="1"/>
    <xf numFmtId="165" fontId="6" fillId="0" borderId="8" xfId="0" applyNumberFormat="1" applyFont="1" applyBorder="1" applyAlignment="1">
      <alignment wrapText="1"/>
    </xf>
    <xf numFmtId="165" fontId="6" fillId="0" borderId="8" xfId="0" applyNumberFormat="1" applyFont="1" applyBorder="1" applyAlignment="1">
      <alignment horizontal="right"/>
    </xf>
    <xf numFmtId="14" fontId="6" fillId="0" borderId="8" xfId="0" applyNumberFormat="1" applyFont="1" applyBorder="1" applyAlignment="1">
      <alignment horizontal="center" vertical="center"/>
    </xf>
    <xf numFmtId="44" fontId="5" fillId="0" borderId="8" xfId="0" applyNumberFormat="1" applyFont="1" applyBorder="1"/>
    <xf numFmtId="0" fontId="5" fillId="2" borderId="1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6" fillId="0" borderId="14" xfId="0" applyNumberFormat="1" applyFont="1" applyBorder="1"/>
    <xf numFmtId="0" fontId="4" fillId="0" borderId="14" xfId="0" applyFont="1" applyFill="1" applyBorder="1"/>
    <xf numFmtId="0" fontId="5" fillId="0" borderId="14" xfId="0" applyFont="1" applyBorder="1"/>
    <xf numFmtId="0" fontId="19" fillId="0" borderId="14" xfId="0" applyFont="1" applyBorder="1"/>
    <xf numFmtId="0" fontId="6" fillId="0" borderId="8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9" fillId="0" borderId="15" xfId="0" applyFont="1" applyBorder="1"/>
    <xf numFmtId="0" fontId="21" fillId="0" borderId="15" xfId="0" applyFont="1" applyBorder="1" applyAlignment="1">
      <alignment horizontal="center"/>
    </xf>
    <xf numFmtId="0" fontId="0" fillId="0" borderId="15" xfId="0" applyBorder="1"/>
    <xf numFmtId="0" fontId="0" fillId="0" borderId="26" xfId="0" applyBorder="1"/>
    <xf numFmtId="0" fontId="12" fillId="0" borderId="7" xfId="0" applyFont="1" applyBorder="1"/>
    <xf numFmtId="0" fontId="12" fillId="0" borderId="0" xfId="0" applyNumberFormat="1" applyFont="1" applyAlignment="1">
      <alignment horizontal="left" wrapText="1"/>
    </xf>
    <xf numFmtId="0" fontId="12" fillId="0" borderId="7" xfId="0" applyNumberFormat="1" applyFont="1" applyBorder="1" applyAlignment="1">
      <alignment horizontal="left" wrapText="1"/>
    </xf>
    <xf numFmtId="44" fontId="8" fillId="0" borderId="8" xfId="1" applyFont="1" applyBorder="1" applyAlignment="1">
      <alignment vertical="center"/>
    </xf>
    <xf numFmtId="44" fontId="8" fillId="4" borderId="8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4" fontId="22" fillId="0" borderId="8" xfId="0" applyNumberFormat="1" applyFont="1" applyBorder="1"/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0" borderId="27" xfId="0" applyFont="1" applyBorder="1"/>
    <xf numFmtId="49" fontId="6" fillId="0" borderId="8" xfId="0" applyNumberFormat="1" applyFont="1" applyBorder="1" applyAlignment="1">
      <alignment horizontal="center" vertical="center"/>
    </xf>
    <xf numFmtId="44" fontId="8" fillId="0" borderId="8" xfId="0" applyNumberFormat="1" applyFont="1" applyBorder="1" applyAlignment="1">
      <alignment wrapText="1"/>
    </xf>
    <xf numFmtId="0" fontId="8" fillId="5" borderId="8" xfId="0" applyFont="1" applyFill="1" applyBorder="1" applyAlignment="1">
      <alignment vertical="top" wrapText="1"/>
    </xf>
    <xf numFmtId="0" fontId="6" fillId="0" borderId="8" xfId="3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28" xfId="0" applyFont="1" applyBorder="1" applyAlignment="1"/>
    <xf numFmtId="44" fontId="12" fillId="2" borderId="29" xfId="0" applyNumberFormat="1" applyFont="1" applyFill="1" applyBorder="1"/>
    <xf numFmtId="0" fontId="6" fillId="3" borderId="8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49" fontId="6" fillId="0" borderId="8" xfId="0" applyNumberFormat="1" applyFont="1" applyBorder="1" applyAlignment="1">
      <alignment vertical="top" wrapText="1"/>
    </xf>
    <xf numFmtId="0" fontId="8" fillId="0" borderId="8" xfId="2" applyFont="1" applyFill="1" applyBorder="1" applyAlignment="1">
      <alignment vertical="top" wrapText="1"/>
    </xf>
    <xf numFmtId="0" fontId="6" fillId="0" borderId="8" xfId="3" applyFont="1" applyBorder="1" applyAlignment="1">
      <alignment vertical="top" wrapText="1"/>
    </xf>
    <xf numFmtId="0" fontId="8" fillId="5" borderId="8" xfId="0" applyNumberFormat="1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center"/>
    </xf>
    <xf numFmtId="0" fontId="6" fillId="0" borderId="28" xfId="0" applyFont="1" applyBorder="1" applyAlignment="1">
      <alignment wrapText="1"/>
    </xf>
    <xf numFmtId="1" fontId="8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3" fillId="0" borderId="15" xfId="0" applyFont="1" applyBorder="1"/>
    <xf numFmtId="49" fontId="8" fillId="0" borderId="8" xfId="0" applyNumberFormat="1" applyFont="1" applyBorder="1" applyAlignment="1">
      <alignment horizontal="center" vertical="center" wrapText="1"/>
    </xf>
    <xf numFmtId="0" fontId="22" fillId="0" borderId="0" xfId="0" applyFont="1"/>
    <xf numFmtId="44" fontId="0" fillId="0" borderId="0" xfId="0" applyNumberFormat="1" applyBorder="1"/>
    <xf numFmtId="0" fontId="12" fillId="0" borderId="10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vertical="center" wrapText="1"/>
    </xf>
    <xf numFmtId="0" fontId="12" fillId="0" borderId="8" xfId="0" applyFont="1" applyBorder="1"/>
    <xf numFmtId="0" fontId="2" fillId="0" borderId="8" xfId="0" applyFont="1" applyBorder="1"/>
    <xf numFmtId="0" fontId="4" fillId="0" borderId="8" xfId="0" applyFont="1" applyBorder="1"/>
    <xf numFmtId="0" fontId="14" fillId="0" borderId="17" xfId="0" applyFont="1" applyBorder="1"/>
    <xf numFmtId="165" fontId="0" fillId="0" borderId="0" xfId="0" applyNumberFormat="1"/>
    <xf numFmtId="165" fontId="6" fillId="0" borderId="8" xfId="0" applyNumberFormat="1" applyFont="1" applyBorder="1" applyAlignment="1">
      <alignment horizontal="right" vertical="center"/>
    </xf>
    <xf numFmtId="0" fontId="12" fillId="3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0" fillId="0" borderId="8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/>
    <xf numFmtId="0" fontId="4" fillId="2" borderId="1" xfId="0" applyFont="1" applyFill="1" applyBorder="1" applyAlignment="1">
      <alignment horizontal="center" vertical="center"/>
    </xf>
    <xf numFmtId="44" fontId="24" fillId="0" borderId="0" xfId="0" applyNumberFormat="1" applyFont="1"/>
    <xf numFmtId="0" fontId="25" fillId="0" borderId="8" xfId="0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26" fillId="0" borderId="8" xfId="0" applyNumberFormat="1" applyFont="1" applyBorder="1" applyAlignment="1">
      <alignment wrapText="1"/>
    </xf>
    <xf numFmtId="0" fontId="25" fillId="0" borderId="8" xfId="0" applyNumberFormat="1" applyFont="1" applyBorder="1" applyAlignment="1">
      <alignment wrapText="1"/>
    </xf>
    <xf numFmtId="44" fontId="25" fillId="0" borderId="8" xfId="0" applyNumberFormat="1" applyFont="1" applyFill="1" applyBorder="1" applyAlignment="1"/>
    <xf numFmtId="44" fontId="25" fillId="0" borderId="8" xfId="0" applyNumberFormat="1" applyFont="1" applyBorder="1" applyAlignment="1"/>
    <xf numFmtId="0" fontId="4" fillId="0" borderId="5" xfId="0" applyFont="1" applyFill="1" applyBorder="1"/>
    <xf numFmtId="49" fontId="25" fillId="0" borderId="8" xfId="0" applyNumberFormat="1" applyFont="1" applyBorder="1" applyAlignment="1">
      <alignment wrapText="1"/>
    </xf>
    <xf numFmtId="49" fontId="25" fillId="0" borderId="8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wrapText="1"/>
    </xf>
    <xf numFmtId="0" fontId="6" fillId="0" borderId="8" xfId="0" applyNumberFormat="1" applyFont="1" applyBorder="1" applyAlignment="1">
      <alignment horizontal="center" wrapText="1"/>
    </xf>
    <xf numFmtId="0" fontId="24" fillId="0" borderId="0" xfId="0" applyFont="1"/>
    <xf numFmtId="0" fontId="27" fillId="0" borderId="0" xfId="0" applyFont="1"/>
    <xf numFmtId="0" fontId="4" fillId="0" borderId="0" xfId="0" applyNumberFormat="1" applyFont="1" applyAlignment="1">
      <alignment horizontal="center" wrapText="1"/>
    </xf>
    <xf numFmtId="44" fontId="27" fillId="0" borderId="0" xfId="0" applyNumberFormat="1" applyFont="1"/>
    <xf numFmtId="44" fontId="4" fillId="2" borderId="5" xfId="0" applyNumberFormat="1" applyFont="1" applyFill="1" applyBorder="1" applyAlignment="1">
      <alignment horizontal="right"/>
    </xf>
    <xf numFmtId="0" fontId="19" fillId="0" borderId="0" xfId="0" applyFont="1"/>
    <xf numFmtId="44" fontId="4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3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44" fontId="6" fillId="0" borderId="17" xfId="0" applyNumberFormat="1" applyFont="1" applyBorder="1"/>
    <xf numFmtId="0" fontId="12" fillId="0" borderId="17" xfId="0" applyFont="1" applyBorder="1" applyAlignment="1"/>
    <xf numFmtId="0" fontId="6" fillId="0" borderId="17" xfId="0" applyFont="1" applyBorder="1" applyAlignment="1">
      <alignment horizontal="center"/>
    </xf>
    <xf numFmtId="0" fontId="6" fillId="0" borderId="17" xfId="0" applyNumberFormat="1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44" fontId="6" fillId="0" borderId="17" xfId="0" applyNumberFormat="1" applyFont="1" applyBorder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12" fillId="3" borderId="8" xfId="0" applyFont="1" applyFill="1" applyBorder="1" applyAlignment="1"/>
    <xf numFmtId="0" fontId="6" fillId="3" borderId="8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wrapText="1"/>
    </xf>
    <xf numFmtId="0" fontId="9" fillId="3" borderId="15" xfId="0" applyFont="1" applyFill="1" applyBorder="1" applyAlignment="1">
      <alignment wrapText="1"/>
    </xf>
    <xf numFmtId="0" fontId="6" fillId="3" borderId="8" xfId="0" applyNumberFormat="1" applyFont="1" applyFill="1" applyBorder="1" applyAlignment="1">
      <alignment horizontal="center"/>
    </xf>
    <xf numFmtId="44" fontId="6" fillId="3" borderId="8" xfId="0" applyNumberFormat="1" applyFont="1" applyFill="1" applyBorder="1" applyAlignment="1">
      <alignment wrapText="1"/>
    </xf>
    <xf numFmtId="0" fontId="12" fillId="3" borderId="8" xfId="0" applyFont="1" applyFill="1" applyBorder="1" applyAlignment="1">
      <alignment horizontal="left"/>
    </xf>
    <xf numFmtId="0" fontId="4" fillId="0" borderId="10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12" fillId="2" borderId="10" xfId="0" applyNumberFormat="1" applyFont="1" applyFill="1" applyBorder="1" applyAlignment="1">
      <alignment horizontal="center" vertical="center"/>
    </xf>
    <xf numFmtId="44" fontId="5" fillId="0" borderId="0" xfId="0" applyNumberFormat="1" applyFont="1"/>
    <xf numFmtId="44" fontId="4" fillId="0" borderId="0" xfId="0" applyNumberFormat="1" applyFont="1"/>
    <xf numFmtId="44" fontId="12" fillId="0" borderId="8" xfId="0" applyNumberFormat="1" applyFont="1" applyBorder="1"/>
    <xf numFmtId="165" fontId="24" fillId="0" borderId="0" xfId="0" applyNumberFormat="1" applyFont="1" applyBorder="1"/>
    <xf numFmtId="44" fontId="19" fillId="0" borderId="0" xfId="0" applyNumberFormat="1" applyFont="1"/>
    <xf numFmtId="4" fontId="6" fillId="0" borderId="0" xfId="0" applyNumberFormat="1" applyFont="1"/>
    <xf numFmtId="4" fontId="22" fillId="0" borderId="0" xfId="0" applyNumberFormat="1" applyFont="1"/>
    <xf numFmtId="44" fontId="22" fillId="0" borderId="0" xfId="0" applyNumberFormat="1" applyFont="1"/>
    <xf numFmtId="44" fontId="4" fillId="2" borderId="2" xfId="0" applyNumberFormat="1" applyFont="1" applyFill="1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8" fillId="0" borderId="0" xfId="0" applyFont="1"/>
    <xf numFmtId="49" fontId="28" fillId="0" borderId="0" xfId="0" applyNumberFormat="1" applyFont="1" applyBorder="1" applyAlignment="1"/>
    <xf numFmtId="49" fontId="28" fillId="0" borderId="30" xfId="0" applyNumberFormat="1" applyFont="1" applyBorder="1" applyAlignment="1"/>
    <xf numFmtId="0" fontId="3" fillId="0" borderId="0" xfId="0" applyFont="1" applyAlignment="1">
      <alignment horizontal="center"/>
    </xf>
  </cellXfs>
  <cellStyles count="4">
    <cellStyle name="Moneda" xfId="1" builtinId="4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528955</xdr:colOff>
      <xdr:row>4</xdr:row>
      <xdr:rowOff>161290</xdr:rowOff>
    </xdr:to>
    <xdr:pic>
      <xdr:nvPicPr>
        <xdr:cNvPr id="2" name="Imagen 1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7105" cy="897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522605</xdr:colOff>
      <xdr:row>4</xdr:row>
      <xdr:rowOff>161290</xdr:rowOff>
    </xdr:to>
    <xdr:pic>
      <xdr:nvPicPr>
        <xdr:cNvPr id="3" name="Imagen 2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0755" cy="897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528955</xdr:colOff>
      <xdr:row>4</xdr:row>
      <xdr:rowOff>161290</xdr:rowOff>
    </xdr:to>
    <xdr:pic>
      <xdr:nvPicPr>
        <xdr:cNvPr id="3" name="Imagen 2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7105" cy="897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535305</xdr:colOff>
      <xdr:row>4</xdr:row>
      <xdr:rowOff>161290</xdr:rowOff>
    </xdr:to>
    <xdr:pic>
      <xdr:nvPicPr>
        <xdr:cNvPr id="4" name="Imagen 3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7105" cy="897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528955</xdr:colOff>
      <xdr:row>4</xdr:row>
      <xdr:rowOff>161290</xdr:rowOff>
    </xdr:to>
    <xdr:pic>
      <xdr:nvPicPr>
        <xdr:cNvPr id="2" name="Imagen 1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7105" cy="897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528955</xdr:colOff>
      <xdr:row>4</xdr:row>
      <xdr:rowOff>161290</xdr:rowOff>
    </xdr:to>
    <xdr:pic>
      <xdr:nvPicPr>
        <xdr:cNvPr id="2" name="Imagen 1" descr="C:\Users\LICENCIATURA\Desktop\logo_2018[1]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7105" cy="897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ENCIATURA\Desktop\CEDES%202018\HOJA%20DE%20TRABAJO%20AGS%20DIC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S-DIC 18"/>
    </sheetNames>
    <sheetDataSet>
      <sheetData sheetId="0">
        <row r="11">
          <cell r="F11">
            <v>46064</v>
          </cell>
        </row>
        <row r="12">
          <cell r="F12">
            <v>394556.94</v>
          </cell>
        </row>
        <row r="13">
          <cell r="F13">
            <v>3104631.07</v>
          </cell>
        </row>
        <row r="17">
          <cell r="F17">
            <v>726391.27</v>
          </cell>
        </row>
        <row r="19">
          <cell r="F19">
            <v>15974.89</v>
          </cell>
        </row>
        <row r="21">
          <cell r="F21">
            <v>1342.89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8"/>
  <sheetViews>
    <sheetView topLeftCell="D37" workbookViewId="0">
      <selection activeCell="E44" sqref="E44"/>
    </sheetView>
  </sheetViews>
  <sheetFormatPr baseColWidth="10" defaultColWidth="10.81640625" defaultRowHeight="14.5"/>
  <cols>
    <col min="1" max="1" width="6.1796875" customWidth="1"/>
    <col min="2" max="2" width="51.26953125" customWidth="1"/>
    <col min="3" max="3" width="14.7265625" customWidth="1"/>
    <col min="4" max="4" width="14.26953125" customWidth="1"/>
    <col min="5" max="5" width="17.1796875" customWidth="1"/>
    <col min="6" max="6" width="31.81640625" customWidth="1"/>
    <col min="7" max="9" width="10.81640625" customWidth="1"/>
    <col min="10" max="10" width="14.81640625" customWidth="1"/>
    <col min="11" max="11" width="12" customWidth="1"/>
    <col min="12" max="12" width="12.7265625" customWidth="1"/>
    <col min="13" max="13" width="10.81640625" hidden="1" customWidth="1"/>
    <col min="15" max="15" width="13.26953125" bestFit="1" customWidth="1"/>
    <col min="19" max="19" width="13.26953125" bestFit="1" customWidth="1"/>
  </cols>
  <sheetData>
    <row r="1" spans="1:19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9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9">
      <c r="A3" s="311" t="s">
        <v>35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9">
      <c r="A4" s="1"/>
      <c r="B4" s="1"/>
      <c r="C4" s="1"/>
      <c r="D4" s="1" t="s">
        <v>2</v>
      </c>
      <c r="E4" s="1"/>
      <c r="F4" s="1"/>
      <c r="G4" s="1"/>
      <c r="H4" s="1"/>
      <c r="I4" s="1"/>
      <c r="J4" s="1"/>
    </row>
    <row r="5" spans="1:19" ht="1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ht="25.5" customHeight="1" thickBot="1">
      <c r="A6" s="303" t="s">
        <v>3</v>
      </c>
      <c r="B6" s="303" t="s">
        <v>4</v>
      </c>
      <c r="C6" s="303" t="s">
        <v>5</v>
      </c>
      <c r="D6" s="303" t="s">
        <v>6</v>
      </c>
      <c r="E6" s="303" t="s">
        <v>7</v>
      </c>
      <c r="F6" s="302" t="s">
        <v>8</v>
      </c>
      <c r="G6" s="302"/>
      <c r="H6" s="302"/>
      <c r="I6" s="302"/>
      <c r="J6" s="302"/>
      <c r="K6" s="302" t="s">
        <v>9</v>
      </c>
      <c r="L6" s="304" t="s">
        <v>10</v>
      </c>
      <c r="M6" s="2"/>
      <c r="N6" s="3"/>
      <c r="O6" s="102"/>
    </row>
    <row r="7" spans="1:19" ht="25.5" customHeight="1" thickBot="1">
      <c r="A7" s="312"/>
      <c r="B7" s="312"/>
      <c r="C7" s="312"/>
      <c r="D7" s="312"/>
      <c r="E7" s="312"/>
      <c r="F7" s="100" t="s">
        <v>11</v>
      </c>
      <c r="G7" s="131" t="s">
        <v>12</v>
      </c>
      <c r="H7" s="131" t="s">
        <v>13</v>
      </c>
      <c r="I7" s="131" t="s">
        <v>14</v>
      </c>
      <c r="J7" s="100" t="s">
        <v>15</v>
      </c>
      <c r="K7" s="303"/>
      <c r="L7" s="305"/>
      <c r="M7" s="4"/>
      <c r="N7" s="3"/>
      <c r="O7" s="102"/>
    </row>
    <row r="8" spans="1:19" ht="25.5" customHeight="1">
      <c r="A8" s="133"/>
      <c r="B8" s="134" t="s">
        <v>40</v>
      </c>
      <c r="C8" s="135"/>
      <c r="D8" s="135"/>
      <c r="E8" s="135">
        <v>2168687.0299999998</v>
      </c>
      <c r="F8" s="136"/>
      <c r="G8" s="136"/>
      <c r="H8" s="136"/>
      <c r="I8" s="136"/>
      <c r="J8" s="136"/>
      <c r="K8" s="136"/>
      <c r="L8" s="226"/>
      <c r="M8" s="227"/>
      <c r="N8" s="306"/>
      <c r="O8" s="307"/>
      <c r="P8" s="308"/>
      <c r="Q8" s="308"/>
      <c r="R8" s="308"/>
      <c r="S8" s="308"/>
    </row>
    <row r="9" spans="1:19" ht="25.5" customHeight="1">
      <c r="A9" s="35">
        <v>28</v>
      </c>
      <c r="B9" s="6" t="s">
        <v>18</v>
      </c>
      <c r="C9" s="7"/>
      <c r="D9" s="7">
        <v>5234021</v>
      </c>
      <c r="E9" s="88">
        <f>E8-C9+D9</f>
        <v>7402708.0299999993</v>
      </c>
      <c r="F9" s="89"/>
      <c r="G9" s="89"/>
      <c r="H9" s="89"/>
      <c r="I9" s="89"/>
      <c r="J9" s="89"/>
      <c r="K9" s="89"/>
      <c r="L9" s="90"/>
      <c r="M9" s="139"/>
      <c r="N9" s="3"/>
      <c r="O9" s="102"/>
    </row>
    <row r="10" spans="1:19">
      <c r="A10" s="73">
        <v>31</v>
      </c>
      <c r="B10" s="6" t="s">
        <v>19</v>
      </c>
      <c r="C10" s="7"/>
      <c r="D10" s="7">
        <v>1837.91</v>
      </c>
      <c r="E10" s="88">
        <f t="shared" ref="E10:E42" si="0">E9-C10+D10</f>
        <v>7404545.9399999995</v>
      </c>
      <c r="F10" s="8"/>
      <c r="G10" s="9"/>
      <c r="H10" s="9"/>
      <c r="I10" s="9"/>
      <c r="J10" s="10"/>
      <c r="K10" s="13"/>
      <c r="L10" s="298"/>
      <c r="M10" s="299"/>
      <c r="N10" s="3"/>
      <c r="O10" s="102"/>
    </row>
    <row r="11" spans="1:19" ht="20">
      <c r="A11" s="35">
        <v>20</v>
      </c>
      <c r="B11" s="6" t="s">
        <v>42</v>
      </c>
      <c r="C11" s="7">
        <v>160000</v>
      </c>
      <c r="D11" s="7"/>
      <c r="E11" s="88">
        <f t="shared" si="0"/>
        <v>7244545.9399999995</v>
      </c>
      <c r="F11" s="39" t="s">
        <v>41</v>
      </c>
      <c r="G11" s="9">
        <v>86610</v>
      </c>
      <c r="H11" s="9">
        <v>86610</v>
      </c>
      <c r="I11" s="9" t="s">
        <v>405</v>
      </c>
      <c r="J11" s="10" t="s">
        <v>41</v>
      </c>
      <c r="K11" s="13">
        <v>160000</v>
      </c>
      <c r="L11" s="298" t="s">
        <v>406</v>
      </c>
      <c r="M11" s="299"/>
      <c r="N11" s="3"/>
      <c r="O11" s="225"/>
      <c r="Q11" s="14"/>
      <c r="S11" s="14"/>
    </row>
    <row r="12" spans="1:19" ht="20">
      <c r="A12" s="35">
        <v>20</v>
      </c>
      <c r="B12" s="6" t="s">
        <v>45</v>
      </c>
      <c r="C12" s="291">
        <v>18000</v>
      </c>
      <c r="D12" s="7"/>
      <c r="E12" s="88">
        <f t="shared" si="0"/>
        <v>7226545.9399999995</v>
      </c>
      <c r="F12" s="39" t="s">
        <v>43</v>
      </c>
      <c r="G12" s="9">
        <v>86701</v>
      </c>
      <c r="H12" s="9">
        <v>86701</v>
      </c>
      <c r="I12" s="9" t="s">
        <v>405</v>
      </c>
      <c r="J12" s="10" t="s">
        <v>44</v>
      </c>
      <c r="K12" s="13">
        <v>18000</v>
      </c>
      <c r="L12" s="309" t="s">
        <v>407</v>
      </c>
      <c r="M12" s="310"/>
      <c r="N12" s="3"/>
      <c r="O12" s="102"/>
    </row>
    <row r="13" spans="1:19" ht="21.5">
      <c r="A13" s="35">
        <v>23</v>
      </c>
      <c r="B13" s="6" t="s">
        <v>46</v>
      </c>
      <c r="C13" s="291">
        <v>45500</v>
      </c>
      <c r="D13" s="7"/>
      <c r="E13" s="88">
        <f t="shared" si="0"/>
        <v>7181045.9399999995</v>
      </c>
      <c r="F13" s="39" t="s">
        <v>30</v>
      </c>
      <c r="G13" s="9">
        <v>71278</v>
      </c>
      <c r="H13" s="9">
        <v>71278</v>
      </c>
      <c r="I13" s="9" t="s">
        <v>47</v>
      </c>
      <c r="J13" s="36" t="s">
        <v>62</v>
      </c>
      <c r="K13" s="86">
        <v>1500</v>
      </c>
      <c r="L13" s="309" t="s">
        <v>408</v>
      </c>
      <c r="M13" s="310"/>
      <c r="N13" s="3"/>
      <c r="O13" s="102"/>
    </row>
    <row r="14" spans="1:19" ht="41.5">
      <c r="A14" s="35"/>
      <c r="B14" s="6"/>
      <c r="C14" s="7"/>
      <c r="D14" s="7"/>
      <c r="E14" s="88">
        <f t="shared" si="0"/>
        <v>7181045.9399999995</v>
      </c>
      <c r="F14" s="8"/>
      <c r="G14" s="9"/>
      <c r="H14" s="9"/>
      <c r="I14" s="9" t="s">
        <v>48</v>
      </c>
      <c r="J14" s="36" t="s">
        <v>21</v>
      </c>
      <c r="K14" s="86">
        <v>300</v>
      </c>
      <c r="L14" s="298"/>
      <c r="M14" s="299"/>
      <c r="N14" s="3"/>
      <c r="O14" s="102"/>
    </row>
    <row r="15" spans="1:19" ht="41.5">
      <c r="A15" s="35"/>
      <c r="B15" s="6"/>
      <c r="C15" s="7"/>
      <c r="D15" s="7"/>
      <c r="E15" s="88">
        <f t="shared" si="0"/>
        <v>7181045.9399999995</v>
      </c>
      <c r="F15" s="8"/>
      <c r="G15" s="9"/>
      <c r="H15" s="9"/>
      <c r="I15" s="9" t="s">
        <v>49</v>
      </c>
      <c r="J15" s="36" t="s">
        <v>21</v>
      </c>
      <c r="K15" s="86">
        <v>1520.8</v>
      </c>
      <c r="L15" s="298"/>
      <c r="M15" s="299"/>
      <c r="N15" s="3"/>
      <c r="O15" s="102"/>
    </row>
    <row r="16" spans="1:19" ht="41.5">
      <c r="A16" s="35"/>
      <c r="B16" s="6"/>
      <c r="C16" s="7"/>
      <c r="D16" s="7"/>
      <c r="E16" s="88">
        <f t="shared" si="0"/>
        <v>7181045.9399999995</v>
      </c>
      <c r="F16" s="8"/>
      <c r="G16" s="9"/>
      <c r="H16" s="9"/>
      <c r="I16" s="9" t="s">
        <v>50</v>
      </c>
      <c r="J16" s="36" t="s">
        <v>21</v>
      </c>
      <c r="K16" s="86">
        <v>1000</v>
      </c>
      <c r="L16" s="298"/>
      <c r="M16" s="299"/>
      <c r="N16" s="3"/>
      <c r="O16" s="102"/>
    </row>
    <row r="17" spans="1:15" ht="41.5">
      <c r="A17" s="35"/>
      <c r="B17" s="6"/>
      <c r="C17" s="7"/>
      <c r="D17" s="7"/>
      <c r="E17" s="88">
        <f t="shared" si="0"/>
        <v>7181045.9399999995</v>
      </c>
      <c r="F17" s="8"/>
      <c r="G17" s="9"/>
      <c r="H17" s="9"/>
      <c r="I17" s="9" t="s">
        <v>51</v>
      </c>
      <c r="J17" s="36" t="s">
        <v>21</v>
      </c>
      <c r="K17" s="86">
        <v>534.70000000000005</v>
      </c>
      <c r="L17" s="298"/>
      <c r="M17" s="299"/>
      <c r="N17" s="3"/>
      <c r="O17" s="102"/>
    </row>
    <row r="18" spans="1:15" ht="21.5">
      <c r="A18" s="35"/>
      <c r="B18" s="6"/>
      <c r="C18" s="7"/>
      <c r="D18" s="7"/>
      <c r="E18" s="88">
        <f t="shared" si="0"/>
        <v>7181045.9399999995</v>
      </c>
      <c r="F18" s="8"/>
      <c r="G18" s="9"/>
      <c r="H18" s="9"/>
      <c r="I18" s="9" t="s">
        <v>52</v>
      </c>
      <c r="J18" s="36" t="s">
        <v>63</v>
      </c>
      <c r="K18" s="86">
        <v>477.35</v>
      </c>
      <c r="L18" s="298"/>
      <c r="M18" s="299"/>
      <c r="N18" s="3"/>
      <c r="O18" s="102"/>
    </row>
    <row r="19" spans="1:15" ht="21.5">
      <c r="A19" s="35"/>
      <c r="B19" s="6"/>
      <c r="C19" s="7"/>
      <c r="D19" s="7"/>
      <c r="E19" s="88">
        <f t="shared" si="0"/>
        <v>7181045.9399999995</v>
      </c>
      <c r="F19" s="8"/>
      <c r="G19" s="9"/>
      <c r="H19" s="9"/>
      <c r="I19" s="9" t="s">
        <v>53</v>
      </c>
      <c r="J19" s="36" t="s">
        <v>63</v>
      </c>
      <c r="K19" s="86">
        <v>582.92999999999995</v>
      </c>
      <c r="L19" s="298"/>
      <c r="M19" s="299"/>
      <c r="N19" s="3"/>
      <c r="O19" s="102"/>
    </row>
    <row r="20" spans="1:15" ht="21.5">
      <c r="A20" s="35"/>
      <c r="B20" s="6"/>
      <c r="C20" s="7"/>
      <c r="D20" s="7"/>
      <c r="E20" s="88">
        <f t="shared" si="0"/>
        <v>7181045.9399999995</v>
      </c>
      <c r="F20" s="8"/>
      <c r="G20" s="9"/>
      <c r="H20" s="9"/>
      <c r="I20" s="9" t="s">
        <v>54</v>
      </c>
      <c r="J20" s="36" t="s">
        <v>63</v>
      </c>
      <c r="K20" s="86">
        <v>633.57000000000005</v>
      </c>
      <c r="L20" s="298"/>
      <c r="M20" s="299"/>
      <c r="N20" s="3"/>
      <c r="O20" s="102"/>
    </row>
    <row r="21" spans="1:15" ht="21.5">
      <c r="A21" s="35"/>
      <c r="B21" s="6"/>
      <c r="C21" s="7"/>
      <c r="D21" s="7"/>
      <c r="E21" s="88">
        <f t="shared" si="0"/>
        <v>7181045.9399999995</v>
      </c>
      <c r="F21" s="8"/>
      <c r="G21" s="9"/>
      <c r="H21" s="9"/>
      <c r="I21" s="18" t="s">
        <v>55</v>
      </c>
      <c r="J21" s="127" t="s">
        <v>63</v>
      </c>
      <c r="K21" s="87">
        <v>204.8</v>
      </c>
      <c r="L21" s="298"/>
      <c r="M21" s="299"/>
      <c r="N21" s="3"/>
      <c r="O21" s="102"/>
    </row>
    <row r="22" spans="1:15" ht="31.5">
      <c r="A22" s="35"/>
      <c r="B22" s="6"/>
      <c r="C22" s="7"/>
      <c r="D22" s="7"/>
      <c r="E22" s="88">
        <f t="shared" si="0"/>
        <v>7181045.9399999995</v>
      </c>
      <c r="F22" s="8"/>
      <c r="G22" s="9"/>
      <c r="H22" s="9"/>
      <c r="I22" s="9" t="s">
        <v>56</v>
      </c>
      <c r="J22" s="36" t="s">
        <v>64</v>
      </c>
      <c r="K22" s="86">
        <v>260</v>
      </c>
      <c r="L22" s="298"/>
      <c r="M22" s="299"/>
      <c r="N22" s="3"/>
      <c r="O22" s="102"/>
    </row>
    <row r="23" spans="1:15" ht="41.5">
      <c r="A23" s="35"/>
      <c r="B23" s="6"/>
      <c r="C23" s="7"/>
      <c r="D23" s="7"/>
      <c r="E23" s="88">
        <f t="shared" si="0"/>
        <v>7181045.9399999995</v>
      </c>
      <c r="F23" s="8"/>
      <c r="G23" s="9"/>
      <c r="H23" s="9"/>
      <c r="I23" s="9" t="s">
        <v>57</v>
      </c>
      <c r="J23" s="36" t="s">
        <v>65</v>
      </c>
      <c r="K23" s="86">
        <v>608.04</v>
      </c>
      <c r="L23" s="298"/>
      <c r="M23" s="299"/>
      <c r="N23" s="3"/>
      <c r="O23" s="102"/>
    </row>
    <row r="24" spans="1:15" ht="21.5">
      <c r="A24" s="35"/>
      <c r="B24" s="6"/>
      <c r="C24" s="7"/>
      <c r="D24" s="7"/>
      <c r="E24" s="88">
        <f t="shared" si="0"/>
        <v>7181045.9399999995</v>
      </c>
      <c r="F24" s="8"/>
      <c r="G24" s="9"/>
      <c r="H24" s="9"/>
      <c r="I24" s="9" t="s">
        <v>58</v>
      </c>
      <c r="J24" s="36" t="s">
        <v>66</v>
      </c>
      <c r="K24" s="86">
        <v>61.5</v>
      </c>
      <c r="L24" s="298"/>
      <c r="M24" s="299"/>
      <c r="N24" s="3"/>
      <c r="O24" s="102"/>
    </row>
    <row r="25" spans="1:15" ht="21.5">
      <c r="A25" s="35"/>
      <c r="B25" s="6"/>
      <c r="C25" s="7"/>
      <c r="D25" s="7"/>
      <c r="E25" s="88">
        <f t="shared" si="0"/>
        <v>7181045.9399999995</v>
      </c>
      <c r="F25" s="8"/>
      <c r="G25" s="9"/>
      <c r="H25" s="9"/>
      <c r="I25" s="9" t="s">
        <v>59</v>
      </c>
      <c r="J25" s="36" t="s">
        <v>67</v>
      </c>
      <c r="K25" s="86">
        <v>6120</v>
      </c>
      <c r="L25" s="298"/>
      <c r="M25" s="299"/>
      <c r="N25" s="3"/>
      <c r="O25" s="102"/>
    </row>
    <row r="26" spans="1:15">
      <c r="A26" s="35"/>
      <c r="B26" s="6"/>
      <c r="C26" s="7"/>
      <c r="D26" s="7"/>
      <c r="E26" s="88">
        <f t="shared" si="0"/>
        <v>7181045.9399999995</v>
      </c>
      <c r="F26" s="8"/>
      <c r="G26" s="9"/>
      <c r="H26" s="9"/>
      <c r="I26" s="9" t="s">
        <v>60</v>
      </c>
      <c r="J26" s="36" t="s">
        <v>68</v>
      </c>
      <c r="K26" s="86">
        <v>9000</v>
      </c>
      <c r="L26" s="298"/>
      <c r="M26" s="299"/>
      <c r="N26" s="3"/>
      <c r="O26" s="102"/>
    </row>
    <row r="27" spans="1:15" ht="21.5">
      <c r="A27" s="35"/>
      <c r="B27" s="6"/>
      <c r="C27" s="7"/>
      <c r="D27" s="7"/>
      <c r="E27" s="88">
        <f t="shared" si="0"/>
        <v>7181045.9399999995</v>
      </c>
      <c r="F27" s="8"/>
      <c r="G27" s="9"/>
      <c r="H27" s="9"/>
      <c r="I27" s="9" t="s">
        <v>61</v>
      </c>
      <c r="J27" s="36" t="s">
        <v>69</v>
      </c>
      <c r="K27" s="86">
        <v>783</v>
      </c>
      <c r="L27" s="298"/>
      <c r="M27" s="299"/>
      <c r="N27" s="3"/>
      <c r="O27" s="102"/>
    </row>
    <row r="28" spans="1:15" ht="51.5">
      <c r="A28" s="35"/>
      <c r="B28" s="6"/>
      <c r="C28" s="7"/>
      <c r="D28" s="7"/>
      <c r="E28" s="88">
        <f t="shared" si="0"/>
        <v>7181045.9399999995</v>
      </c>
      <c r="F28" s="8"/>
      <c r="G28" s="9"/>
      <c r="H28" s="9"/>
      <c r="I28" s="9" t="s">
        <v>148</v>
      </c>
      <c r="J28" s="128" t="s">
        <v>157</v>
      </c>
      <c r="K28" s="86">
        <v>1300.07</v>
      </c>
      <c r="L28" s="298"/>
      <c r="M28" s="299"/>
      <c r="N28" s="3"/>
      <c r="O28" s="102"/>
    </row>
    <row r="29" spans="1:15" ht="41.5">
      <c r="A29" s="35"/>
      <c r="B29" s="6"/>
      <c r="C29" s="7"/>
      <c r="D29" s="7"/>
      <c r="E29" s="88">
        <f t="shared" si="0"/>
        <v>7181045.9399999995</v>
      </c>
      <c r="F29" s="8"/>
      <c r="G29" s="9"/>
      <c r="H29" s="9"/>
      <c r="I29" s="9" t="s">
        <v>149</v>
      </c>
      <c r="J29" s="128" t="s">
        <v>21</v>
      </c>
      <c r="K29" s="86">
        <v>500</v>
      </c>
      <c r="L29" s="298"/>
      <c r="M29" s="299"/>
      <c r="N29" s="3"/>
      <c r="O29" s="102"/>
    </row>
    <row r="30" spans="1:15" ht="21.5">
      <c r="A30" s="35"/>
      <c r="B30" s="6"/>
      <c r="C30" s="7"/>
      <c r="D30" s="7"/>
      <c r="E30" s="88">
        <f t="shared" si="0"/>
        <v>7181045.9399999995</v>
      </c>
      <c r="F30" s="8"/>
      <c r="G30" s="9"/>
      <c r="H30" s="9"/>
      <c r="I30" s="18" t="s">
        <v>150</v>
      </c>
      <c r="J30" s="129" t="s">
        <v>158</v>
      </c>
      <c r="K30" s="86">
        <v>540</v>
      </c>
      <c r="L30" s="298"/>
      <c r="M30" s="299"/>
      <c r="N30" s="3"/>
      <c r="O30" s="102"/>
    </row>
    <row r="31" spans="1:15" ht="21.5">
      <c r="A31" s="43"/>
      <c r="B31" s="6"/>
      <c r="C31" s="6"/>
      <c r="D31" s="6"/>
      <c r="E31" s="88">
        <f t="shared" si="0"/>
        <v>7181045.9399999995</v>
      </c>
      <c r="F31" s="6"/>
      <c r="G31" s="6"/>
      <c r="H31" s="6"/>
      <c r="I31" s="9" t="s">
        <v>151</v>
      </c>
      <c r="J31" s="36" t="s">
        <v>158</v>
      </c>
      <c r="K31" s="86">
        <v>270</v>
      </c>
      <c r="L31" s="298"/>
      <c r="M31" s="299"/>
      <c r="N31" s="3"/>
      <c r="O31" s="102"/>
    </row>
    <row r="32" spans="1:15" ht="21.5">
      <c r="A32" s="43"/>
      <c r="B32" s="6"/>
      <c r="C32" s="6"/>
      <c r="D32" s="6"/>
      <c r="E32" s="88">
        <f t="shared" si="0"/>
        <v>7181045.9399999995</v>
      </c>
      <c r="F32" s="6"/>
      <c r="G32" s="6"/>
      <c r="H32" s="6"/>
      <c r="I32" s="9" t="s">
        <v>152</v>
      </c>
      <c r="J32" s="36" t="s">
        <v>158</v>
      </c>
      <c r="K32" s="86">
        <v>596</v>
      </c>
      <c r="L32" s="298"/>
      <c r="M32" s="299"/>
      <c r="N32" s="3"/>
      <c r="O32" s="102"/>
    </row>
    <row r="33" spans="1:15" ht="31.5">
      <c r="A33" s="43"/>
      <c r="B33" s="6"/>
      <c r="C33" s="6"/>
      <c r="D33" s="6"/>
      <c r="E33" s="88">
        <f t="shared" si="0"/>
        <v>7181045.9399999995</v>
      </c>
      <c r="F33" s="6"/>
      <c r="G33" s="6"/>
      <c r="H33" s="6"/>
      <c r="I33" s="9" t="s">
        <v>153</v>
      </c>
      <c r="J33" s="36" t="s">
        <v>159</v>
      </c>
      <c r="K33" s="86">
        <v>668</v>
      </c>
      <c r="L33" s="298"/>
      <c r="M33" s="299"/>
      <c r="N33" s="3"/>
      <c r="O33" s="102"/>
    </row>
    <row r="34" spans="1:15" ht="21.5">
      <c r="A34" s="43"/>
      <c r="B34" s="6"/>
      <c r="C34" s="6"/>
      <c r="D34" s="6"/>
      <c r="E34" s="88">
        <f t="shared" si="0"/>
        <v>7181045.9399999995</v>
      </c>
      <c r="F34" s="6"/>
      <c r="G34" s="6"/>
      <c r="H34" s="6"/>
      <c r="I34" s="9">
        <v>8650</v>
      </c>
      <c r="J34" s="36" t="s">
        <v>160</v>
      </c>
      <c r="K34" s="86">
        <v>5094</v>
      </c>
      <c r="L34" s="298"/>
      <c r="M34" s="299"/>
      <c r="N34" s="3"/>
      <c r="O34" s="102"/>
    </row>
    <row r="35" spans="1:15">
      <c r="A35" s="43"/>
      <c r="B35" s="6"/>
      <c r="C35" s="6"/>
      <c r="D35" s="6"/>
      <c r="E35" s="88">
        <f t="shared" si="0"/>
        <v>7181045.9399999995</v>
      </c>
      <c r="F35" s="6"/>
      <c r="G35" s="6"/>
      <c r="H35" s="6"/>
      <c r="I35" s="9" t="s">
        <v>154</v>
      </c>
      <c r="J35" s="36" t="s">
        <v>161</v>
      </c>
      <c r="K35" s="86">
        <v>2999.9</v>
      </c>
      <c r="L35" s="298"/>
      <c r="M35" s="299"/>
      <c r="N35" s="3"/>
      <c r="O35" s="102"/>
    </row>
    <row r="36" spans="1:15">
      <c r="A36" s="43"/>
      <c r="B36" s="6"/>
      <c r="C36" s="6"/>
      <c r="D36" s="6"/>
      <c r="E36" s="88">
        <f t="shared" si="0"/>
        <v>7181045.9399999995</v>
      </c>
      <c r="F36" s="6"/>
      <c r="G36" s="6"/>
      <c r="H36" s="6"/>
      <c r="I36" s="9" t="s">
        <v>155</v>
      </c>
      <c r="J36" s="36" t="s">
        <v>161</v>
      </c>
      <c r="K36" s="86">
        <v>999.7</v>
      </c>
      <c r="L36" s="298"/>
      <c r="M36" s="299"/>
      <c r="N36" s="3"/>
      <c r="O36" s="102"/>
    </row>
    <row r="37" spans="1:15" ht="31.5">
      <c r="A37" s="43"/>
      <c r="B37" s="6"/>
      <c r="C37" s="6"/>
      <c r="D37" s="6"/>
      <c r="E37" s="88">
        <f t="shared" si="0"/>
        <v>7181045.9399999995</v>
      </c>
      <c r="F37" s="6"/>
      <c r="G37" s="6"/>
      <c r="H37" s="6"/>
      <c r="I37" s="9">
        <v>65</v>
      </c>
      <c r="J37" s="36" t="s">
        <v>162</v>
      </c>
      <c r="K37" s="86">
        <v>3828</v>
      </c>
      <c r="L37" s="298"/>
      <c r="M37" s="299"/>
      <c r="N37" s="3"/>
      <c r="O37" s="102"/>
    </row>
    <row r="38" spans="1:15" ht="51.5">
      <c r="A38" s="43"/>
      <c r="B38" s="6"/>
      <c r="C38" s="6"/>
      <c r="D38" s="6"/>
      <c r="E38" s="88">
        <f t="shared" si="0"/>
        <v>7181045.9399999995</v>
      </c>
      <c r="F38" s="6"/>
      <c r="G38" s="6"/>
      <c r="H38" s="6"/>
      <c r="I38" s="9">
        <v>27089</v>
      </c>
      <c r="J38" s="36" t="s">
        <v>157</v>
      </c>
      <c r="K38" s="86">
        <v>737.62</v>
      </c>
      <c r="L38" s="298"/>
      <c r="M38" s="299"/>
      <c r="N38" s="3"/>
      <c r="O38" s="102"/>
    </row>
    <row r="39" spans="1:15" ht="21.5">
      <c r="A39" s="43"/>
      <c r="B39" s="6"/>
      <c r="C39" s="6"/>
      <c r="D39" s="6"/>
      <c r="E39" s="88">
        <f t="shared" si="0"/>
        <v>7181045.9399999995</v>
      </c>
      <c r="F39" s="6"/>
      <c r="G39" s="6"/>
      <c r="H39" s="6"/>
      <c r="I39" s="130">
        <v>71278</v>
      </c>
      <c r="J39" s="36" t="s">
        <v>163</v>
      </c>
      <c r="K39" s="86">
        <v>2000</v>
      </c>
      <c r="L39" s="298"/>
      <c r="M39" s="299"/>
      <c r="N39" s="3"/>
      <c r="O39" s="102"/>
    </row>
    <row r="40" spans="1:15" ht="21.5">
      <c r="A40" s="43"/>
      <c r="B40" s="6"/>
      <c r="C40" s="6"/>
      <c r="D40" s="6"/>
      <c r="E40" s="88">
        <f t="shared" si="0"/>
        <v>7181045.9399999995</v>
      </c>
      <c r="F40" s="6"/>
      <c r="G40" s="6"/>
      <c r="H40" s="6"/>
      <c r="I40" s="130">
        <v>71278</v>
      </c>
      <c r="J40" s="36" t="s">
        <v>164</v>
      </c>
      <c r="K40" s="86">
        <v>2000</v>
      </c>
      <c r="L40" s="298"/>
      <c r="M40" s="299"/>
      <c r="N40" s="3"/>
      <c r="O40" s="102"/>
    </row>
    <row r="41" spans="1:15" ht="21.5">
      <c r="A41" s="43"/>
      <c r="B41" s="6"/>
      <c r="C41" s="6"/>
      <c r="D41" s="6"/>
      <c r="E41" s="88">
        <f t="shared" si="0"/>
        <v>7181045.9399999995</v>
      </c>
      <c r="F41" s="6"/>
      <c r="G41" s="6"/>
      <c r="H41" s="6"/>
      <c r="I41" s="9" t="s">
        <v>156</v>
      </c>
      <c r="J41" s="36" t="s">
        <v>165</v>
      </c>
      <c r="K41" s="86">
        <v>380.02</v>
      </c>
      <c r="L41" s="298"/>
      <c r="M41" s="299"/>
      <c r="N41" s="3"/>
      <c r="O41" s="102"/>
    </row>
    <row r="42" spans="1:15" ht="15" thickBot="1">
      <c r="A42" s="63"/>
      <c r="B42" s="64"/>
      <c r="C42" s="64"/>
      <c r="D42" s="64"/>
      <c r="E42" s="137">
        <f t="shared" si="0"/>
        <v>7181045.9399999995</v>
      </c>
      <c r="F42" s="64"/>
      <c r="G42" s="64"/>
      <c r="H42" s="64"/>
      <c r="I42" s="65"/>
      <c r="J42" s="47"/>
      <c r="K42" s="138"/>
      <c r="L42" s="300"/>
      <c r="M42" s="301"/>
      <c r="N42" s="3"/>
      <c r="O42" s="102"/>
    </row>
    <row r="43" spans="1:15" ht="15" thickBot="1">
      <c r="A43" s="91"/>
      <c r="B43" s="184" t="s">
        <v>70</v>
      </c>
      <c r="C43" s="92">
        <f>SUM(C11:C42)</f>
        <v>223500</v>
      </c>
      <c r="D43" s="92">
        <f>SUM(D8:D42)</f>
        <v>5235858.91</v>
      </c>
      <c r="E43" s="132">
        <v>7181045.9400000004</v>
      </c>
      <c r="F43" s="93"/>
      <c r="G43" s="94"/>
      <c r="H43" s="94"/>
      <c r="I43" s="94"/>
      <c r="J43" s="95"/>
      <c r="K43" s="92">
        <f>SUM(K11:K42)</f>
        <v>223500</v>
      </c>
      <c r="L43" s="49"/>
      <c r="M43" s="49"/>
    </row>
    <row r="44" spans="1:15">
      <c r="A44" s="49"/>
      <c r="B44" s="49"/>
      <c r="C44" s="94"/>
      <c r="D44" s="94"/>
      <c r="E44" s="94"/>
      <c r="F44" s="94"/>
      <c r="G44" s="94"/>
      <c r="H44" s="94"/>
      <c r="I44" s="94"/>
      <c r="J44" s="94"/>
      <c r="K44" s="96"/>
      <c r="L44" s="94"/>
      <c r="M44" s="94"/>
    </row>
    <row r="46" spans="1:15">
      <c r="J46" s="67">
        <v>2018</v>
      </c>
      <c r="K46" s="294">
        <v>160000</v>
      </c>
    </row>
    <row r="47" spans="1:15">
      <c r="E47" s="14"/>
      <c r="J47" s="67">
        <v>2017</v>
      </c>
      <c r="K47" s="163">
        <f>C12+C13</f>
        <v>63500</v>
      </c>
    </row>
    <row r="48" spans="1:15">
      <c r="J48" s="67"/>
      <c r="K48" s="67"/>
    </row>
  </sheetData>
  <mergeCells count="47">
    <mergeCell ref="R8:S8"/>
    <mergeCell ref="A1:J1"/>
    <mergeCell ref="A2:J2"/>
    <mergeCell ref="A3:J3"/>
    <mergeCell ref="A6:A7"/>
    <mergeCell ref="B6:B7"/>
    <mergeCell ref="C6:C7"/>
    <mergeCell ref="D6:D7"/>
    <mergeCell ref="E6:E7"/>
    <mergeCell ref="F6:J6"/>
    <mergeCell ref="L15:M15"/>
    <mergeCell ref="K6:K7"/>
    <mergeCell ref="L6:L7"/>
    <mergeCell ref="N8:O8"/>
    <mergeCell ref="P8:Q8"/>
    <mergeCell ref="L10:M10"/>
    <mergeCell ref="L11:M11"/>
    <mergeCell ref="L12:M12"/>
    <mergeCell ref="L13:M13"/>
    <mergeCell ref="L14:M14"/>
    <mergeCell ref="L27:M27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40:M40"/>
    <mergeCell ref="L41:M41"/>
    <mergeCell ref="L42:M42"/>
    <mergeCell ref="L39:M39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38:M38"/>
  </mergeCells>
  <pageMargins left="0.51181102362204722" right="0.51181102362204722" top="0.74803149606299213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8"/>
  <sheetViews>
    <sheetView topLeftCell="C25" workbookViewId="0">
      <selection activeCell="K31" sqref="K31:K33"/>
    </sheetView>
  </sheetViews>
  <sheetFormatPr baseColWidth="10" defaultColWidth="10.81640625" defaultRowHeight="14.5"/>
  <cols>
    <col min="1" max="1" width="6.1796875" customWidth="1"/>
    <col min="2" max="2" width="51.26953125" customWidth="1"/>
    <col min="3" max="3" width="14.7265625" customWidth="1"/>
    <col min="4" max="5" width="14.26953125" customWidth="1"/>
    <col min="6" max="6" width="31.81640625" customWidth="1"/>
    <col min="10" max="10" width="14.81640625" customWidth="1"/>
    <col min="12" max="12" width="13.81640625" customWidth="1"/>
  </cols>
  <sheetData>
    <row r="1" spans="1:18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8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8">
      <c r="A3" s="311" t="s">
        <v>36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8">
      <c r="A4" s="1"/>
      <c r="B4" s="311" t="s">
        <v>2</v>
      </c>
      <c r="C4" s="311"/>
      <c r="D4" s="311"/>
      <c r="E4" s="311"/>
      <c r="F4" s="311"/>
      <c r="G4" s="311"/>
      <c r="H4" s="311"/>
      <c r="I4" s="311"/>
      <c r="J4" s="311"/>
    </row>
    <row r="5" spans="1:18" ht="1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23.5" thickBot="1">
      <c r="A6" s="21" t="s">
        <v>3</v>
      </c>
      <c r="B6" s="21" t="s">
        <v>4</v>
      </c>
      <c r="C6" s="21" t="s">
        <v>5</v>
      </c>
      <c r="D6" s="21" t="s">
        <v>6</v>
      </c>
      <c r="E6" s="22" t="s">
        <v>7</v>
      </c>
      <c r="F6" s="313" t="s">
        <v>8</v>
      </c>
      <c r="G6" s="313"/>
      <c r="H6" s="313"/>
      <c r="I6" s="313"/>
      <c r="J6" s="314"/>
      <c r="K6" s="23"/>
      <c r="L6" s="24" t="s">
        <v>22</v>
      </c>
    </row>
    <row r="7" spans="1:18" ht="10.5" customHeight="1" thickBot="1">
      <c r="A7" s="105"/>
      <c r="B7" s="106" t="s">
        <v>147</v>
      </c>
      <c r="C7" s="107"/>
      <c r="D7" s="107"/>
      <c r="E7" s="108">
        <v>7181045.9400000004</v>
      </c>
      <c r="F7" s="26" t="s">
        <v>11</v>
      </c>
      <c r="G7" s="26" t="s">
        <v>12</v>
      </c>
      <c r="H7" s="27" t="s">
        <v>13</v>
      </c>
      <c r="I7" s="28" t="s">
        <v>14</v>
      </c>
      <c r="J7" s="29" t="s">
        <v>15</v>
      </c>
      <c r="K7" s="30" t="s">
        <v>9</v>
      </c>
      <c r="L7" s="31" t="s">
        <v>23</v>
      </c>
    </row>
    <row r="8" spans="1:18" ht="15" thickBot="1">
      <c r="A8" s="114">
        <v>30</v>
      </c>
      <c r="B8" s="34" t="s">
        <v>19</v>
      </c>
      <c r="C8" s="115"/>
      <c r="D8" s="115">
        <v>4262.63</v>
      </c>
      <c r="E8" s="116">
        <f>E7-C8+D8</f>
        <v>7185308.5700000003</v>
      </c>
      <c r="F8" s="32"/>
      <c r="G8" s="25"/>
      <c r="H8" s="25"/>
      <c r="I8" s="25"/>
      <c r="J8" s="33"/>
      <c r="K8" s="34"/>
      <c r="L8" s="74"/>
      <c r="M8" s="307"/>
      <c r="N8" s="308"/>
      <c r="O8" s="308" t="s">
        <v>16</v>
      </c>
      <c r="P8" s="308"/>
      <c r="Q8" s="308" t="s">
        <v>17</v>
      </c>
      <c r="R8" s="308"/>
    </row>
    <row r="9" spans="1:18" ht="15" thickBot="1">
      <c r="A9" s="35">
        <v>6</v>
      </c>
      <c r="B9" s="36" t="s">
        <v>71</v>
      </c>
      <c r="C9" s="7">
        <v>35982</v>
      </c>
      <c r="D9" s="7"/>
      <c r="E9" s="116">
        <f t="shared" ref="E9:E25" si="0">E8-C9+D9</f>
        <v>7149326.5700000003</v>
      </c>
      <c r="F9" s="39" t="s">
        <v>72</v>
      </c>
      <c r="G9" s="9">
        <v>17984</v>
      </c>
      <c r="H9" s="9">
        <v>17984</v>
      </c>
      <c r="I9" s="9" t="s">
        <v>74</v>
      </c>
      <c r="J9" s="109" t="s">
        <v>73</v>
      </c>
      <c r="K9" s="45">
        <v>35982</v>
      </c>
      <c r="L9" s="37" t="s">
        <v>442</v>
      </c>
      <c r="M9" s="12"/>
      <c r="N9" s="38"/>
      <c r="O9">
        <v>2016</v>
      </c>
      <c r="P9" s="14">
        <f>SUM(D8)</f>
        <v>4262.63</v>
      </c>
      <c r="Q9" t="s">
        <v>24</v>
      </c>
      <c r="R9" t="s">
        <v>24</v>
      </c>
    </row>
    <row r="10" spans="1:18" ht="20.5" thickBot="1">
      <c r="A10" s="35">
        <v>6</v>
      </c>
      <c r="B10" s="6" t="s">
        <v>75</v>
      </c>
      <c r="C10" s="7">
        <v>20532</v>
      </c>
      <c r="D10" s="7"/>
      <c r="E10" s="116">
        <f t="shared" si="0"/>
        <v>7128794.5700000003</v>
      </c>
      <c r="F10" s="39" t="s">
        <v>76</v>
      </c>
      <c r="G10" s="9">
        <v>18042</v>
      </c>
      <c r="H10" s="9">
        <v>18042</v>
      </c>
      <c r="I10" s="17" t="s">
        <v>440</v>
      </c>
      <c r="J10" s="16" t="s">
        <v>76</v>
      </c>
      <c r="K10" s="40">
        <v>20532</v>
      </c>
      <c r="L10" s="234" t="s">
        <v>443</v>
      </c>
      <c r="M10" s="12"/>
      <c r="N10" s="12"/>
    </row>
    <row r="11" spans="1:18" ht="22" thickBot="1">
      <c r="A11" s="35">
        <v>7</v>
      </c>
      <c r="B11" s="6" t="s">
        <v>77</v>
      </c>
      <c r="C11" s="7">
        <v>40000</v>
      </c>
      <c r="D11" s="7"/>
      <c r="E11" s="116">
        <f t="shared" si="0"/>
        <v>7088794.5700000003</v>
      </c>
      <c r="F11" s="39" t="s">
        <v>78</v>
      </c>
      <c r="G11" s="9">
        <v>84668</v>
      </c>
      <c r="H11" s="9">
        <v>84668</v>
      </c>
      <c r="I11" s="58">
        <v>51051087</v>
      </c>
      <c r="J11" s="36" t="s">
        <v>79</v>
      </c>
      <c r="K11" s="97">
        <v>10825.540999999999</v>
      </c>
      <c r="L11" s="37" t="s">
        <v>444</v>
      </c>
      <c r="M11" s="12"/>
      <c r="N11" s="12"/>
    </row>
    <row r="12" spans="1:18" ht="22" thickBot="1">
      <c r="A12" s="35"/>
      <c r="B12" s="6"/>
      <c r="C12" s="7"/>
      <c r="D12" s="7"/>
      <c r="E12" s="116">
        <f t="shared" si="0"/>
        <v>7088794.5700000003</v>
      </c>
      <c r="F12" s="39"/>
      <c r="G12" s="9"/>
      <c r="H12" s="9"/>
      <c r="I12" s="58">
        <v>38317</v>
      </c>
      <c r="J12" s="36" t="s">
        <v>80</v>
      </c>
      <c r="K12" s="97">
        <v>1398.6</v>
      </c>
      <c r="L12" s="37"/>
      <c r="M12" s="12"/>
      <c r="N12" s="12"/>
    </row>
    <row r="13" spans="1:18" ht="22" thickBot="1">
      <c r="A13" s="35"/>
      <c r="B13" s="6"/>
      <c r="C13" s="7"/>
      <c r="D13" s="7"/>
      <c r="E13" s="116">
        <f t="shared" si="0"/>
        <v>7088794.5700000003</v>
      </c>
      <c r="F13" s="39"/>
      <c r="G13" s="9"/>
      <c r="H13" s="9"/>
      <c r="I13" s="58">
        <v>4236033</v>
      </c>
      <c r="J13" s="36" t="s">
        <v>81</v>
      </c>
      <c r="K13" s="97">
        <v>3599</v>
      </c>
      <c r="L13" s="37"/>
      <c r="M13" s="12"/>
      <c r="N13" s="12"/>
    </row>
    <row r="14" spans="1:18" ht="22" thickBot="1">
      <c r="A14" s="35"/>
      <c r="B14" s="6"/>
      <c r="C14" s="7"/>
      <c r="D14" s="7"/>
      <c r="E14" s="116">
        <f t="shared" si="0"/>
        <v>7088794.5700000003</v>
      </c>
      <c r="F14" s="39"/>
      <c r="G14" s="9"/>
      <c r="H14" s="9"/>
      <c r="I14" s="58">
        <v>4244143</v>
      </c>
      <c r="J14" s="36" t="s">
        <v>81</v>
      </c>
      <c r="K14" s="97">
        <v>1699</v>
      </c>
      <c r="L14" s="37"/>
      <c r="M14" s="12"/>
      <c r="N14" s="12"/>
    </row>
    <row r="15" spans="1:18" ht="22" thickBot="1">
      <c r="A15" s="35"/>
      <c r="B15" s="6"/>
      <c r="C15" s="7"/>
      <c r="D15" s="7"/>
      <c r="E15" s="116">
        <f t="shared" si="0"/>
        <v>7088794.5700000003</v>
      </c>
      <c r="F15" s="39"/>
      <c r="G15" s="9"/>
      <c r="H15" s="9"/>
      <c r="I15" s="58">
        <v>4233778</v>
      </c>
      <c r="J15" s="36" t="s">
        <v>81</v>
      </c>
      <c r="K15" s="97">
        <v>797</v>
      </c>
      <c r="L15" s="37"/>
      <c r="M15" s="12"/>
      <c r="N15" s="12"/>
    </row>
    <row r="16" spans="1:18" ht="32" thickBot="1">
      <c r="A16" s="35"/>
      <c r="B16" s="6"/>
      <c r="C16" s="7"/>
      <c r="D16" s="7"/>
      <c r="E16" s="116">
        <f t="shared" si="0"/>
        <v>7088794.5700000003</v>
      </c>
      <c r="F16" s="39"/>
      <c r="G16" s="9"/>
      <c r="H16" s="9"/>
      <c r="I16" s="58">
        <v>459110</v>
      </c>
      <c r="J16" s="36" t="s">
        <v>82</v>
      </c>
      <c r="K16" s="97">
        <v>1680.86</v>
      </c>
      <c r="L16" s="37"/>
      <c r="M16" s="12"/>
      <c r="N16" s="12"/>
    </row>
    <row r="17" spans="1:14" ht="32" thickBot="1">
      <c r="A17" s="35"/>
      <c r="B17" s="6"/>
      <c r="C17" s="7"/>
      <c r="D17" s="7"/>
      <c r="E17" s="116">
        <f t="shared" si="0"/>
        <v>7088794.5700000003</v>
      </c>
      <c r="F17" s="39"/>
      <c r="G17" s="9"/>
      <c r="H17" s="9"/>
      <c r="I17" s="58">
        <v>236034</v>
      </c>
      <c r="J17" s="36" t="s">
        <v>28</v>
      </c>
      <c r="K17" s="40">
        <v>20000</v>
      </c>
      <c r="L17" s="37"/>
      <c r="M17" s="12"/>
      <c r="N17" s="12"/>
    </row>
    <row r="18" spans="1:14" ht="20.5" thickBot="1">
      <c r="A18" s="35">
        <v>13</v>
      </c>
      <c r="B18" s="6" t="s">
        <v>84</v>
      </c>
      <c r="C18" s="7">
        <v>75394</v>
      </c>
      <c r="D18" s="7"/>
      <c r="E18" s="116">
        <f t="shared" si="0"/>
        <v>7013400.5700000003</v>
      </c>
      <c r="F18" s="39" t="s">
        <v>83</v>
      </c>
      <c r="G18" s="9">
        <v>77952</v>
      </c>
      <c r="H18" s="9">
        <v>77952</v>
      </c>
      <c r="I18" s="17" t="s">
        <v>440</v>
      </c>
      <c r="J18" s="16" t="s">
        <v>83</v>
      </c>
      <c r="K18" s="40">
        <v>65394</v>
      </c>
      <c r="L18" s="37" t="s">
        <v>445</v>
      </c>
      <c r="M18" s="12"/>
      <c r="N18" s="12"/>
    </row>
    <row r="19" spans="1:14" ht="20.5" thickBot="1">
      <c r="A19" s="35"/>
      <c r="B19" s="6"/>
      <c r="C19" s="7"/>
      <c r="D19" s="7"/>
      <c r="E19" s="116">
        <f t="shared" si="0"/>
        <v>7013400.5700000003</v>
      </c>
      <c r="F19" s="39"/>
      <c r="G19" s="9"/>
      <c r="H19" s="9"/>
      <c r="I19" s="17">
        <v>51470975</v>
      </c>
      <c r="J19" s="16" t="s">
        <v>79</v>
      </c>
      <c r="K19" s="40">
        <v>969</v>
      </c>
      <c r="L19" s="37"/>
      <c r="M19" s="12"/>
      <c r="N19" s="12"/>
    </row>
    <row r="20" spans="1:14" ht="20.5" thickBot="1">
      <c r="A20" s="35"/>
      <c r="B20" s="6"/>
      <c r="C20" s="7"/>
      <c r="D20" s="7"/>
      <c r="E20" s="116">
        <f t="shared" si="0"/>
        <v>7013400.5700000003</v>
      </c>
      <c r="F20" s="39"/>
      <c r="G20" s="9"/>
      <c r="H20" s="9"/>
      <c r="I20" s="17">
        <v>51471087</v>
      </c>
      <c r="J20" s="16" t="s">
        <v>79</v>
      </c>
      <c r="K20" s="40">
        <v>2929</v>
      </c>
      <c r="L20" s="37"/>
      <c r="M20" s="12"/>
      <c r="N20" s="12"/>
    </row>
    <row r="21" spans="1:14" ht="30.5" thickBot="1">
      <c r="A21" s="35"/>
      <c r="B21" s="6"/>
      <c r="C21" s="7"/>
      <c r="D21" s="7"/>
      <c r="E21" s="116">
        <f t="shared" si="0"/>
        <v>7013400.5700000003</v>
      </c>
      <c r="F21" s="39"/>
      <c r="G21" s="9"/>
      <c r="H21" s="9"/>
      <c r="I21" s="17">
        <v>168556</v>
      </c>
      <c r="J21" s="16" t="s">
        <v>438</v>
      </c>
      <c r="K21" s="40">
        <v>766.35</v>
      </c>
      <c r="L21" s="37"/>
      <c r="M21" s="12"/>
      <c r="N21" s="12"/>
    </row>
    <row r="22" spans="1:14" ht="30.5" thickBot="1">
      <c r="A22" s="35"/>
      <c r="B22" s="6"/>
      <c r="C22" s="7"/>
      <c r="D22" s="7"/>
      <c r="E22" s="116">
        <f t="shared" si="0"/>
        <v>7013400.5700000003</v>
      </c>
      <c r="F22" s="39"/>
      <c r="G22" s="9"/>
      <c r="H22" s="9"/>
      <c r="I22" s="17">
        <v>168555</v>
      </c>
      <c r="J22" s="16" t="s">
        <v>438</v>
      </c>
      <c r="K22" s="40">
        <v>702.48</v>
      </c>
      <c r="L22" s="37"/>
      <c r="M22" s="12"/>
      <c r="N22" s="12"/>
    </row>
    <row r="23" spans="1:14" ht="30.5" thickBot="1">
      <c r="A23" s="35"/>
      <c r="B23" s="6"/>
      <c r="C23" s="7"/>
      <c r="D23" s="7"/>
      <c r="E23" s="116">
        <f t="shared" si="0"/>
        <v>7013400.5700000003</v>
      </c>
      <c r="F23" s="39"/>
      <c r="G23" s="9"/>
      <c r="H23" s="9"/>
      <c r="I23" s="17">
        <v>171956</v>
      </c>
      <c r="J23" s="16" t="s">
        <v>438</v>
      </c>
      <c r="K23" s="40">
        <v>788.57</v>
      </c>
      <c r="L23" s="37"/>
      <c r="M23" s="12"/>
      <c r="N23" s="12"/>
    </row>
    <row r="24" spans="1:14" ht="30.5" thickBot="1">
      <c r="A24" s="35"/>
      <c r="B24" s="6"/>
      <c r="C24" s="7"/>
      <c r="D24" s="7"/>
      <c r="E24" s="116">
        <f t="shared" si="0"/>
        <v>7013400.5700000003</v>
      </c>
      <c r="F24" s="39"/>
      <c r="G24" s="9"/>
      <c r="H24" s="9"/>
      <c r="I24" s="17">
        <v>173328</v>
      </c>
      <c r="J24" s="16" t="s">
        <v>438</v>
      </c>
      <c r="K24" s="40">
        <v>508.37</v>
      </c>
      <c r="L24" s="37"/>
      <c r="M24" s="12"/>
      <c r="N24" s="12"/>
    </row>
    <row r="25" spans="1:14" ht="20.5" thickBot="1">
      <c r="A25" s="35"/>
      <c r="B25" s="6"/>
      <c r="C25" s="7"/>
      <c r="D25" s="7"/>
      <c r="E25" s="116">
        <f t="shared" si="0"/>
        <v>7013400.5700000003</v>
      </c>
      <c r="F25" s="39"/>
      <c r="G25" s="9"/>
      <c r="H25" s="9"/>
      <c r="I25" s="17">
        <v>51970034</v>
      </c>
      <c r="J25" s="16" t="s">
        <v>79</v>
      </c>
      <c r="K25" s="40">
        <v>478</v>
      </c>
      <c r="L25" s="37"/>
      <c r="M25" s="12"/>
      <c r="N25" s="12"/>
    </row>
    <row r="26" spans="1:14" ht="32" thickBot="1">
      <c r="A26" s="35">
        <v>13</v>
      </c>
      <c r="B26" s="6" t="s">
        <v>86</v>
      </c>
      <c r="C26" s="7">
        <v>27000</v>
      </c>
      <c r="D26" s="7"/>
      <c r="E26" s="116">
        <f>E18-C26+D26</f>
        <v>6986400.5700000003</v>
      </c>
      <c r="F26" s="39" t="s">
        <v>85</v>
      </c>
      <c r="G26" s="9">
        <v>150056</v>
      </c>
      <c r="H26" s="9">
        <v>150056</v>
      </c>
      <c r="I26" s="9">
        <v>711</v>
      </c>
      <c r="J26" s="36" t="s">
        <v>87</v>
      </c>
      <c r="K26" s="98">
        <v>25000</v>
      </c>
      <c r="L26" s="234" t="s">
        <v>446</v>
      </c>
      <c r="M26" s="12"/>
      <c r="N26" s="12"/>
    </row>
    <row r="27" spans="1:14" ht="22" thickBot="1">
      <c r="A27" s="35"/>
      <c r="B27" s="6"/>
      <c r="C27" s="7"/>
      <c r="D27" s="7"/>
      <c r="E27" s="116">
        <f t="shared" ref="E27:E76" si="1">E26-C27+D27</f>
        <v>6986400.5700000003</v>
      </c>
      <c r="F27" s="39"/>
      <c r="G27" s="9"/>
      <c r="H27" s="9"/>
      <c r="I27" s="9">
        <v>7818</v>
      </c>
      <c r="J27" s="36" t="s">
        <v>88</v>
      </c>
      <c r="K27" s="98">
        <v>500</v>
      </c>
      <c r="L27" s="37"/>
      <c r="M27" s="12"/>
      <c r="N27" s="12"/>
    </row>
    <row r="28" spans="1:14" ht="22" thickBot="1">
      <c r="A28" s="35"/>
      <c r="B28" s="6"/>
      <c r="C28" s="7"/>
      <c r="D28" s="7"/>
      <c r="E28" s="116">
        <f t="shared" si="1"/>
        <v>6986400.5700000003</v>
      </c>
      <c r="F28" s="39"/>
      <c r="G28" s="9"/>
      <c r="H28" s="9"/>
      <c r="I28" s="9">
        <v>7819</v>
      </c>
      <c r="J28" s="36" t="s">
        <v>88</v>
      </c>
      <c r="K28" s="98">
        <v>716.1</v>
      </c>
      <c r="L28" s="37"/>
      <c r="M28" s="12"/>
      <c r="N28" s="12"/>
    </row>
    <row r="29" spans="1:14" ht="22" thickBot="1">
      <c r="A29" s="35"/>
      <c r="B29" s="6"/>
      <c r="C29" s="7"/>
      <c r="D29" s="7"/>
      <c r="E29" s="116">
        <f t="shared" si="1"/>
        <v>6986400.5700000003</v>
      </c>
      <c r="F29" s="39"/>
      <c r="G29" s="9"/>
      <c r="H29" s="9"/>
      <c r="I29" s="9">
        <v>7820</v>
      </c>
      <c r="J29" s="36" t="s">
        <v>88</v>
      </c>
      <c r="K29" s="98">
        <v>160</v>
      </c>
      <c r="L29" s="37"/>
      <c r="M29" s="12"/>
      <c r="N29" s="12"/>
    </row>
    <row r="30" spans="1:14" ht="42" thickBot="1">
      <c r="A30" s="35"/>
      <c r="B30" s="6"/>
      <c r="C30" s="7"/>
      <c r="D30" s="7"/>
      <c r="E30" s="116">
        <f t="shared" si="1"/>
        <v>6986400.5700000003</v>
      </c>
      <c r="F30" s="39"/>
      <c r="G30" s="9"/>
      <c r="H30" s="9"/>
      <c r="I30" s="9">
        <v>23088</v>
      </c>
      <c r="J30" s="36" t="s">
        <v>33</v>
      </c>
      <c r="K30" s="98">
        <v>623.9</v>
      </c>
      <c r="L30" s="37"/>
      <c r="M30" s="12"/>
      <c r="N30" s="12"/>
    </row>
    <row r="31" spans="1:14" ht="22" thickBot="1">
      <c r="A31" s="35">
        <v>20</v>
      </c>
      <c r="B31" s="36" t="s">
        <v>89</v>
      </c>
      <c r="C31" s="7">
        <v>915995.63</v>
      </c>
      <c r="D31" s="7"/>
      <c r="E31" s="116">
        <f t="shared" si="1"/>
        <v>6070404.9400000004</v>
      </c>
      <c r="F31" s="39" t="s">
        <v>90</v>
      </c>
      <c r="G31" s="9">
        <v>131701</v>
      </c>
      <c r="H31" s="9">
        <v>131701</v>
      </c>
      <c r="I31" s="17" t="s">
        <v>440</v>
      </c>
      <c r="J31" s="16" t="s">
        <v>92</v>
      </c>
      <c r="K31" s="40">
        <v>84332.88</v>
      </c>
      <c r="L31" s="37" t="s">
        <v>447</v>
      </c>
      <c r="M31" s="12"/>
      <c r="N31" s="12"/>
    </row>
    <row r="32" spans="1:14" ht="20.5" thickBot="1">
      <c r="A32" s="35"/>
      <c r="B32" s="6"/>
      <c r="C32" s="7"/>
      <c r="D32" s="7"/>
      <c r="E32" s="116">
        <f t="shared" si="1"/>
        <v>6070404.9400000004</v>
      </c>
      <c r="F32" s="39"/>
      <c r="G32" s="9"/>
      <c r="H32" s="9"/>
      <c r="I32" s="17" t="s">
        <v>441</v>
      </c>
      <c r="J32" s="16" t="s">
        <v>439</v>
      </c>
      <c r="K32" s="294">
        <v>23425.8</v>
      </c>
      <c r="L32" s="46"/>
      <c r="M32" s="12"/>
      <c r="N32" s="12"/>
    </row>
    <row r="33" spans="1:12" ht="20.5" thickBot="1">
      <c r="A33" s="35"/>
      <c r="B33" s="6"/>
      <c r="C33" s="7"/>
      <c r="D33" s="7"/>
      <c r="E33" s="116">
        <f t="shared" si="1"/>
        <v>6070404.9400000004</v>
      </c>
      <c r="F33" s="39"/>
      <c r="G33" s="9"/>
      <c r="H33" s="9"/>
      <c r="I33" s="17">
        <v>874710</v>
      </c>
      <c r="J33" s="16" t="s">
        <v>93</v>
      </c>
      <c r="K33" s="40">
        <v>25768.38</v>
      </c>
      <c r="L33" s="44"/>
    </row>
    <row r="34" spans="1:12" ht="20.5" thickBot="1">
      <c r="A34" s="35">
        <v>24</v>
      </c>
      <c r="B34" s="6" t="s">
        <v>32</v>
      </c>
      <c r="C34" s="7">
        <v>10000</v>
      </c>
      <c r="D34" s="7"/>
      <c r="E34" s="116">
        <f t="shared" si="1"/>
        <v>6060404.9400000004</v>
      </c>
      <c r="F34" s="39" t="s">
        <v>94</v>
      </c>
      <c r="G34" s="9">
        <v>80207</v>
      </c>
      <c r="H34" s="9">
        <v>80207</v>
      </c>
      <c r="I34" s="17">
        <v>1699</v>
      </c>
      <c r="J34" s="16" t="s">
        <v>104</v>
      </c>
      <c r="K34" s="40">
        <v>10000</v>
      </c>
      <c r="L34" s="44" t="s">
        <v>448</v>
      </c>
    </row>
    <row r="35" spans="1:12" ht="20.5" thickBot="1">
      <c r="A35" s="35">
        <v>26</v>
      </c>
      <c r="B35" s="6" t="s">
        <v>95</v>
      </c>
      <c r="C35" s="7">
        <v>200000</v>
      </c>
      <c r="D35" s="7"/>
      <c r="E35" s="116">
        <f t="shared" si="1"/>
        <v>5860404.9400000004</v>
      </c>
      <c r="F35" s="39" t="s">
        <v>27</v>
      </c>
      <c r="G35" s="9">
        <v>628</v>
      </c>
      <c r="H35" s="9">
        <v>5774604</v>
      </c>
      <c r="I35" s="17">
        <v>609907</v>
      </c>
      <c r="J35" s="16" t="s">
        <v>96</v>
      </c>
      <c r="K35" s="40">
        <v>200000</v>
      </c>
      <c r="L35" s="44" t="s">
        <v>449</v>
      </c>
    </row>
    <row r="36" spans="1:12" ht="22" thickBot="1">
      <c r="A36" s="35">
        <v>27</v>
      </c>
      <c r="B36" s="6" t="s">
        <v>103</v>
      </c>
      <c r="C36" s="7">
        <v>95000</v>
      </c>
      <c r="D36" s="7"/>
      <c r="E36" s="116">
        <f t="shared" si="1"/>
        <v>5765404.9400000004</v>
      </c>
      <c r="F36" s="39" t="s">
        <v>97</v>
      </c>
      <c r="G36" s="9">
        <v>51637</v>
      </c>
      <c r="H36" s="9">
        <v>51637</v>
      </c>
      <c r="I36" s="58">
        <v>7085</v>
      </c>
      <c r="J36" s="36" t="s">
        <v>25</v>
      </c>
      <c r="K36" s="99">
        <v>25402.84</v>
      </c>
      <c r="L36" s="235" t="s">
        <v>450</v>
      </c>
    </row>
    <row r="37" spans="1:12" ht="22" thickBot="1">
      <c r="A37" s="35"/>
      <c r="B37" s="6"/>
      <c r="C37" s="7"/>
      <c r="D37" s="7"/>
      <c r="E37" s="116">
        <f t="shared" si="1"/>
        <v>5765404.9400000004</v>
      </c>
      <c r="F37" s="39"/>
      <c r="G37" s="9"/>
      <c r="H37" s="9"/>
      <c r="I37" s="58">
        <v>38453</v>
      </c>
      <c r="J37" s="36" t="s">
        <v>25</v>
      </c>
      <c r="K37" s="99">
        <v>52500</v>
      </c>
      <c r="L37" s="44"/>
    </row>
    <row r="38" spans="1:12" ht="32" thickBot="1">
      <c r="A38" s="35"/>
      <c r="B38" s="6"/>
      <c r="C38" s="7"/>
      <c r="D38" s="7"/>
      <c r="E38" s="116">
        <f t="shared" si="1"/>
        <v>5765404.9400000004</v>
      </c>
      <c r="F38" s="39"/>
      <c r="G38" s="9"/>
      <c r="H38" s="9"/>
      <c r="I38" s="58">
        <v>74112</v>
      </c>
      <c r="J38" s="36" t="s">
        <v>98</v>
      </c>
      <c r="K38" s="86">
        <v>247.5</v>
      </c>
      <c r="L38" s="44"/>
    </row>
    <row r="39" spans="1:12" ht="32" thickBot="1">
      <c r="A39" s="35"/>
      <c r="B39" s="6"/>
      <c r="C39" s="7"/>
      <c r="D39" s="7"/>
      <c r="E39" s="116">
        <f t="shared" si="1"/>
        <v>5765404.9400000004</v>
      </c>
      <c r="F39" s="39"/>
      <c r="G39" s="9"/>
      <c r="H39" s="9"/>
      <c r="I39" s="58">
        <v>1899</v>
      </c>
      <c r="J39" s="36" t="s">
        <v>98</v>
      </c>
      <c r="K39" s="86">
        <v>1077</v>
      </c>
      <c r="L39" s="44"/>
    </row>
    <row r="40" spans="1:12" ht="22" thickBot="1">
      <c r="A40" s="35"/>
      <c r="B40" s="6"/>
      <c r="C40" s="7"/>
      <c r="D40" s="7"/>
      <c r="E40" s="116">
        <f t="shared" si="1"/>
        <v>5765404.9400000004</v>
      </c>
      <c r="F40" s="39"/>
      <c r="G40" s="9"/>
      <c r="H40" s="9"/>
      <c r="I40" s="58">
        <v>67971</v>
      </c>
      <c r="J40" s="36" t="s">
        <v>99</v>
      </c>
      <c r="K40" s="86">
        <v>129.99</v>
      </c>
      <c r="L40" s="44"/>
    </row>
    <row r="41" spans="1:12" ht="32" thickBot="1">
      <c r="A41" s="35"/>
      <c r="B41" s="6"/>
      <c r="C41" s="7"/>
      <c r="D41" s="7"/>
      <c r="E41" s="116">
        <f t="shared" si="1"/>
        <v>5765404.9400000004</v>
      </c>
      <c r="F41" s="39"/>
      <c r="G41" s="9"/>
      <c r="H41" s="9"/>
      <c r="I41" s="58">
        <v>1900</v>
      </c>
      <c r="J41" s="36" t="s">
        <v>100</v>
      </c>
      <c r="K41" s="86">
        <v>748.74</v>
      </c>
      <c r="L41" s="44"/>
    </row>
    <row r="42" spans="1:12" ht="22" thickBot="1">
      <c r="A42" s="35"/>
      <c r="B42" s="6"/>
      <c r="C42" s="7"/>
      <c r="D42" s="7"/>
      <c r="E42" s="116">
        <f t="shared" si="1"/>
        <v>5765404.9400000004</v>
      </c>
      <c r="F42" s="39"/>
      <c r="G42" s="9"/>
      <c r="H42" s="9"/>
      <c r="I42" s="58">
        <v>51637</v>
      </c>
      <c r="J42" s="36" t="s">
        <v>101</v>
      </c>
      <c r="K42" s="86">
        <v>393.93</v>
      </c>
      <c r="L42" s="44"/>
    </row>
    <row r="43" spans="1:12" ht="22" thickBot="1">
      <c r="A43" s="35"/>
      <c r="B43" s="6"/>
      <c r="C43" s="7"/>
      <c r="D43" s="7"/>
      <c r="E43" s="116">
        <f t="shared" si="1"/>
        <v>5765404.9400000004</v>
      </c>
      <c r="F43" s="39"/>
      <c r="G43" s="9"/>
      <c r="H43" s="9"/>
      <c r="I43" s="17" t="s">
        <v>440</v>
      </c>
      <c r="J43" s="36" t="s">
        <v>102</v>
      </c>
      <c r="K43" s="40">
        <v>14500</v>
      </c>
      <c r="L43" s="44"/>
    </row>
    <row r="44" spans="1:12" ht="30.5" thickBot="1">
      <c r="A44" s="35">
        <v>27</v>
      </c>
      <c r="B44" s="6" t="s">
        <v>32</v>
      </c>
      <c r="C44" s="7">
        <v>30000</v>
      </c>
      <c r="D44" s="7"/>
      <c r="E44" s="116">
        <f t="shared" si="1"/>
        <v>5735404.9400000004</v>
      </c>
      <c r="F44" s="39" t="s">
        <v>105</v>
      </c>
      <c r="G44" s="58">
        <v>95323</v>
      </c>
      <c r="H44" s="58">
        <v>95323</v>
      </c>
      <c r="I44" s="17">
        <v>109078</v>
      </c>
      <c r="J44" s="16" t="s">
        <v>28</v>
      </c>
      <c r="K44" s="40">
        <v>30000</v>
      </c>
      <c r="L44" s="44" t="s">
        <v>448</v>
      </c>
    </row>
    <row r="45" spans="1:12" ht="22" thickBot="1">
      <c r="A45" s="35">
        <v>28</v>
      </c>
      <c r="B45" s="36" t="s">
        <v>106</v>
      </c>
      <c r="C45" s="7">
        <v>30000</v>
      </c>
      <c r="D45" s="7"/>
      <c r="E45" s="116">
        <f t="shared" si="1"/>
        <v>5705404.9400000004</v>
      </c>
      <c r="F45" s="39" t="s">
        <v>107</v>
      </c>
      <c r="G45" s="58">
        <v>124832</v>
      </c>
      <c r="H45" s="58">
        <v>124832</v>
      </c>
      <c r="I45" s="58">
        <v>10001521</v>
      </c>
      <c r="J45" s="36" t="s">
        <v>108</v>
      </c>
      <c r="K45" s="97">
        <v>8000</v>
      </c>
      <c r="L45" s="44" t="s">
        <v>448</v>
      </c>
    </row>
    <row r="46" spans="1:12" ht="22" thickBot="1">
      <c r="A46" s="35"/>
      <c r="B46" s="6"/>
      <c r="C46" s="7"/>
      <c r="D46" s="7"/>
      <c r="E46" s="116">
        <f t="shared" si="1"/>
        <v>5705404.9400000004</v>
      </c>
      <c r="F46" s="39"/>
      <c r="G46" s="58"/>
      <c r="H46" s="58"/>
      <c r="I46" s="58">
        <v>10001514</v>
      </c>
      <c r="J46" s="36" t="s">
        <v>108</v>
      </c>
      <c r="K46" s="97">
        <v>3590</v>
      </c>
      <c r="L46" s="44"/>
    </row>
    <row r="47" spans="1:12" ht="22" thickBot="1">
      <c r="A47" s="35"/>
      <c r="B47" s="6"/>
      <c r="C47" s="7"/>
      <c r="D47" s="7"/>
      <c r="E47" s="116">
        <f t="shared" si="1"/>
        <v>5705404.9400000004</v>
      </c>
      <c r="F47" s="39"/>
      <c r="G47" s="58"/>
      <c r="H47" s="58"/>
      <c r="I47" s="58">
        <v>33975</v>
      </c>
      <c r="J47" s="36" t="s">
        <v>109</v>
      </c>
      <c r="K47" s="40">
        <v>410</v>
      </c>
      <c r="L47" s="44"/>
    </row>
    <row r="48" spans="1:12" ht="42" thickBot="1">
      <c r="A48" s="35"/>
      <c r="B48" s="6"/>
      <c r="C48" s="7"/>
      <c r="D48" s="7"/>
      <c r="E48" s="116">
        <f t="shared" si="1"/>
        <v>5705404.9400000004</v>
      </c>
      <c r="F48" s="39"/>
      <c r="G48" s="58"/>
      <c r="H48" s="58"/>
      <c r="I48" s="58">
        <v>95</v>
      </c>
      <c r="J48" s="36" t="s">
        <v>110</v>
      </c>
      <c r="K48" s="40">
        <v>3000</v>
      </c>
      <c r="L48" s="44"/>
    </row>
    <row r="49" spans="1:12" ht="20.5" thickBot="1">
      <c r="A49" s="35"/>
      <c r="B49" s="6"/>
      <c r="C49" s="6"/>
      <c r="D49" s="6"/>
      <c r="E49" s="116">
        <f t="shared" si="1"/>
        <v>5705404.9400000004</v>
      </c>
      <c r="F49" s="228"/>
      <c r="G49" s="58"/>
      <c r="H49" s="58"/>
      <c r="I49" s="58">
        <v>7008</v>
      </c>
      <c r="J49" s="16" t="s">
        <v>25</v>
      </c>
      <c r="K49" s="40">
        <v>15000</v>
      </c>
      <c r="L49" s="44"/>
    </row>
    <row r="50" spans="1:12" ht="30.5" thickBot="1">
      <c r="A50" s="35">
        <v>28</v>
      </c>
      <c r="B50" s="36" t="s">
        <v>144</v>
      </c>
      <c r="C50" s="7">
        <v>26000</v>
      </c>
      <c r="D50" s="6"/>
      <c r="E50" s="116">
        <f t="shared" si="1"/>
        <v>5679404.9400000004</v>
      </c>
      <c r="F50" s="228" t="s">
        <v>111</v>
      </c>
      <c r="G50" s="58">
        <v>827</v>
      </c>
      <c r="H50" s="58">
        <v>5774603</v>
      </c>
      <c r="I50" s="58" t="s">
        <v>112</v>
      </c>
      <c r="J50" s="120" t="s">
        <v>133</v>
      </c>
      <c r="K50" s="233">
        <v>500</v>
      </c>
      <c r="L50" s="44" t="s">
        <v>451</v>
      </c>
    </row>
    <row r="51" spans="1:12" ht="30.5" thickBot="1">
      <c r="A51" s="35"/>
      <c r="B51" s="6"/>
      <c r="C51" s="11"/>
      <c r="D51" s="6"/>
      <c r="E51" s="116">
        <f t="shared" si="1"/>
        <v>5679404.9400000004</v>
      </c>
      <c r="F51" s="228"/>
      <c r="G51" s="58"/>
      <c r="H51" s="58"/>
      <c r="I51" s="58" t="s">
        <v>113</v>
      </c>
      <c r="J51" s="120" t="s">
        <v>133</v>
      </c>
      <c r="K51" s="113">
        <v>500</v>
      </c>
      <c r="L51" s="44"/>
    </row>
    <row r="52" spans="1:12" ht="30.5" thickBot="1">
      <c r="A52" s="43"/>
      <c r="B52" s="6"/>
      <c r="C52" s="6"/>
      <c r="D52" s="6"/>
      <c r="E52" s="116">
        <f t="shared" si="1"/>
        <v>5679404.9400000004</v>
      </c>
      <c r="F52" s="228"/>
      <c r="G52" s="58"/>
      <c r="H52" s="58"/>
      <c r="I52" s="58" t="s">
        <v>114</v>
      </c>
      <c r="J52" s="120" t="s">
        <v>133</v>
      </c>
      <c r="K52" s="113">
        <v>700</v>
      </c>
      <c r="L52" s="44"/>
    </row>
    <row r="53" spans="1:12" ht="30.5" thickBot="1">
      <c r="A53" s="43"/>
      <c r="B53" s="6"/>
      <c r="C53" s="6"/>
      <c r="D53" s="6"/>
      <c r="E53" s="116">
        <f t="shared" si="1"/>
        <v>5679404.9400000004</v>
      </c>
      <c r="F53" s="228"/>
      <c r="G53" s="58"/>
      <c r="H53" s="58"/>
      <c r="I53" s="58" t="s">
        <v>115</v>
      </c>
      <c r="J53" s="120" t="s">
        <v>133</v>
      </c>
      <c r="K53" s="113">
        <v>700</v>
      </c>
      <c r="L53" s="44"/>
    </row>
    <row r="54" spans="1:12" ht="30.5" thickBot="1">
      <c r="A54" s="43"/>
      <c r="B54" s="6"/>
      <c r="C54" s="6"/>
      <c r="D54" s="6"/>
      <c r="E54" s="116">
        <f t="shared" si="1"/>
        <v>5679404.9400000004</v>
      </c>
      <c r="F54" s="228"/>
      <c r="G54" s="58"/>
      <c r="H54" s="58"/>
      <c r="I54" s="58" t="s">
        <v>116</v>
      </c>
      <c r="J54" s="121" t="s">
        <v>134</v>
      </c>
      <c r="K54" s="113">
        <v>1000</v>
      </c>
      <c r="L54" s="44"/>
    </row>
    <row r="55" spans="1:12" ht="30.5" thickBot="1">
      <c r="A55" s="43"/>
      <c r="B55" s="6"/>
      <c r="C55" s="11"/>
      <c r="D55" s="6"/>
      <c r="E55" s="116">
        <f t="shared" si="1"/>
        <v>5679404.9400000004</v>
      </c>
      <c r="F55" s="228"/>
      <c r="G55" s="58"/>
      <c r="H55" s="58"/>
      <c r="I55" s="58" t="s">
        <v>117</v>
      </c>
      <c r="J55" s="121" t="s">
        <v>134</v>
      </c>
      <c r="K55" s="113">
        <v>1000</v>
      </c>
      <c r="L55" s="46"/>
    </row>
    <row r="56" spans="1:12" ht="30.5" thickBot="1">
      <c r="A56" s="43"/>
      <c r="B56" s="6"/>
      <c r="C56" s="11"/>
      <c r="D56" s="6"/>
      <c r="E56" s="116">
        <f t="shared" si="1"/>
        <v>5679404.9400000004</v>
      </c>
      <c r="F56" s="228"/>
      <c r="G56" s="6"/>
      <c r="H56" s="6"/>
      <c r="I56" s="58" t="s">
        <v>118</v>
      </c>
      <c r="J56" s="120" t="s">
        <v>135</v>
      </c>
      <c r="K56" s="113">
        <v>240.1</v>
      </c>
      <c r="L56" s="46"/>
    </row>
    <row r="57" spans="1:12" ht="30.5" thickBot="1">
      <c r="A57" s="43"/>
      <c r="B57" s="6"/>
      <c r="C57" s="11"/>
      <c r="D57" s="6"/>
      <c r="E57" s="116">
        <f t="shared" si="1"/>
        <v>5679404.9400000004</v>
      </c>
      <c r="F57" s="228"/>
      <c r="G57" s="6"/>
      <c r="H57" s="6"/>
      <c r="I57" s="58" t="s">
        <v>119</v>
      </c>
      <c r="J57" s="120" t="s">
        <v>135</v>
      </c>
      <c r="K57" s="113">
        <v>598.61</v>
      </c>
      <c r="L57" s="46"/>
    </row>
    <row r="58" spans="1:12" ht="30.5" thickBot="1">
      <c r="A58" s="43"/>
      <c r="B58" s="6"/>
      <c r="C58" s="11"/>
      <c r="D58" s="6"/>
      <c r="E58" s="116">
        <f t="shared" si="1"/>
        <v>5679404.9400000004</v>
      </c>
      <c r="F58" s="228"/>
      <c r="G58" s="6"/>
      <c r="H58" s="6"/>
      <c r="I58" s="58" t="s">
        <v>120</v>
      </c>
      <c r="J58" s="120" t="s">
        <v>135</v>
      </c>
      <c r="K58" s="113">
        <v>149.77000000000001</v>
      </c>
      <c r="L58" s="46"/>
    </row>
    <row r="59" spans="1:12" ht="30.5" thickBot="1">
      <c r="A59" s="43"/>
      <c r="B59" s="6"/>
      <c r="C59" s="11"/>
      <c r="D59" s="6"/>
      <c r="E59" s="116">
        <f t="shared" si="1"/>
        <v>5679404.9400000004</v>
      </c>
      <c r="F59" s="228"/>
      <c r="G59" s="6"/>
      <c r="H59" s="6"/>
      <c r="I59" s="58" t="s">
        <v>121</v>
      </c>
      <c r="J59" s="120" t="s">
        <v>135</v>
      </c>
      <c r="K59" s="113">
        <v>576.03</v>
      </c>
      <c r="L59" s="46"/>
    </row>
    <row r="60" spans="1:12" ht="30.5" thickBot="1">
      <c r="A60" s="43"/>
      <c r="B60" s="6"/>
      <c r="C60" s="11"/>
      <c r="D60" s="6"/>
      <c r="E60" s="116">
        <f t="shared" si="1"/>
        <v>5679404.9400000004</v>
      </c>
      <c r="F60" s="228"/>
      <c r="G60" s="6"/>
      <c r="H60" s="6"/>
      <c r="I60" s="119" t="s">
        <v>122</v>
      </c>
      <c r="J60" s="120" t="s">
        <v>135</v>
      </c>
      <c r="K60" s="113">
        <v>150.74</v>
      </c>
      <c r="L60" s="46"/>
    </row>
    <row r="61" spans="1:12" ht="30.5" thickBot="1">
      <c r="A61" s="43"/>
      <c r="B61" s="6"/>
      <c r="C61" s="11"/>
      <c r="D61" s="6"/>
      <c r="E61" s="116">
        <f t="shared" si="1"/>
        <v>5679404.9400000004</v>
      </c>
      <c r="F61" s="228"/>
      <c r="G61" s="6"/>
      <c r="H61" s="6"/>
      <c r="I61" s="119" t="s">
        <v>123</v>
      </c>
      <c r="J61" s="120" t="s">
        <v>135</v>
      </c>
      <c r="K61" s="113">
        <v>43.99</v>
      </c>
      <c r="L61" s="46"/>
    </row>
    <row r="62" spans="1:12" ht="30.5" thickBot="1">
      <c r="A62" s="43"/>
      <c r="B62" s="6"/>
      <c r="C62" s="11"/>
      <c r="D62" s="6"/>
      <c r="E62" s="116">
        <f t="shared" si="1"/>
        <v>5679404.9400000004</v>
      </c>
      <c r="F62" s="228"/>
      <c r="G62" s="6"/>
      <c r="H62" s="6"/>
      <c r="I62" s="119" t="s">
        <v>124</v>
      </c>
      <c r="J62" s="120" t="s">
        <v>135</v>
      </c>
      <c r="K62" s="113">
        <v>237.08</v>
      </c>
      <c r="L62" s="46"/>
    </row>
    <row r="63" spans="1:12" ht="30.5" thickBot="1">
      <c r="A63" s="43"/>
      <c r="B63" s="6"/>
      <c r="C63" s="11"/>
      <c r="D63" s="6"/>
      <c r="E63" s="116">
        <f t="shared" si="1"/>
        <v>5679404.9400000004</v>
      </c>
      <c r="F63" s="228"/>
      <c r="G63" s="6"/>
      <c r="H63" s="6"/>
      <c r="I63" s="119" t="s">
        <v>125</v>
      </c>
      <c r="J63" s="120" t="s">
        <v>135</v>
      </c>
      <c r="K63" s="113">
        <v>122.32</v>
      </c>
      <c r="L63" s="46"/>
    </row>
    <row r="64" spans="1:12" ht="30.5" thickBot="1">
      <c r="A64" s="43"/>
      <c r="B64" s="6"/>
      <c r="C64" s="11"/>
      <c r="D64" s="6"/>
      <c r="E64" s="116">
        <f t="shared" si="1"/>
        <v>5679404.9400000004</v>
      </c>
      <c r="F64" s="228"/>
      <c r="G64" s="6"/>
      <c r="H64" s="6"/>
      <c r="I64" s="119" t="s">
        <v>126</v>
      </c>
      <c r="J64" s="120" t="s">
        <v>135</v>
      </c>
      <c r="K64" s="113">
        <v>313.45999999999998</v>
      </c>
      <c r="L64" s="46"/>
    </row>
    <row r="65" spans="1:14" ht="30.5" thickBot="1">
      <c r="A65" s="43"/>
      <c r="B65" s="6"/>
      <c r="C65" s="11"/>
      <c r="D65" s="6"/>
      <c r="E65" s="116">
        <f t="shared" si="1"/>
        <v>5679404.9400000004</v>
      </c>
      <c r="F65" s="228"/>
      <c r="G65" s="6"/>
      <c r="H65" s="6"/>
      <c r="I65" s="58">
        <v>214024331</v>
      </c>
      <c r="J65" s="120" t="s">
        <v>136</v>
      </c>
      <c r="K65" s="113">
        <v>119</v>
      </c>
      <c r="L65" s="46"/>
    </row>
    <row r="66" spans="1:14" ht="30.5" thickBot="1">
      <c r="A66" s="43"/>
      <c r="B66" s="6"/>
      <c r="C66" s="11"/>
      <c r="D66" s="6"/>
      <c r="E66" s="116">
        <f t="shared" si="1"/>
        <v>5679404.9400000004</v>
      </c>
      <c r="F66" s="228"/>
      <c r="G66" s="6"/>
      <c r="H66" s="6"/>
      <c r="I66" s="58">
        <v>214024552</v>
      </c>
      <c r="J66" s="120" t="s">
        <v>136</v>
      </c>
      <c r="K66" s="113">
        <v>105</v>
      </c>
      <c r="L66" s="46"/>
    </row>
    <row r="67" spans="1:14" ht="30.5" thickBot="1">
      <c r="A67" s="43"/>
      <c r="B67" s="6"/>
      <c r="C67" s="11"/>
      <c r="D67" s="6"/>
      <c r="E67" s="116">
        <f t="shared" si="1"/>
        <v>5679404.9400000004</v>
      </c>
      <c r="F67" s="228"/>
      <c r="G67" s="6"/>
      <c r="H67" s="6"/>
      <c r="I67" s="58">
        <v>214024776</v>
      </c>
      <c r="J67" s="120" t="s">
        <v>136</v>
      </c>
      <c r="K67" s="113">
        <v>20.5</v>
      </c>
      <c r="L67" s="46"/>
    </row>
    <row r="68" spans="1:14" ht="30.5" thickBot="1">
      <c r="A68" s="43"/>
      <c r="B68" s="6"/>
      <c r="C68" s="11"/>
      <c r="D68" s="6"/>
      <c r="E68" s="116">
        <f t="shared" si="1"/>
        <v>5679404.9400000004</v>
      </c>
      <c r="F68" s="228"/>
      <c r="G68" s="6"/>
      <c r="H68" s="6"/>
      <c r="I68" s="58" t="s">
        <v>127</v>
      </c>
      <c r="J68" s="120" t="s">
        <v>137</v>
      </c>
      <c r="K68" s="113">
        <v>1671.05</v>
      </c>
      <c r="L68" s="46"/>
    </row>
    <row r="69" spans="1:14" ht="30.5" thickBot="1">
      <c r="A69" s="43"/>
      <c r="B69" s="6"/>
      <c r="C69" s="11"/>
      <c r="D69" s="6"/>
      <c r="E69" s="116">
        <f t="shared" si="1"/>
        <v>5679404.9400000004</v>
      </c>
      <c r="F69" s="228"/>
      <c r="G69" s="6"/>
      <c r="H69" s="6"/>
      <c r="I69" s="58" t="s">
        <v>128</v>
      </c>
      <c r="J69" s="120" t="s">
        <v>137</v>
      </c>
      <c r="K69" s="113">
        <v>569.76</v>
      </c>
      <c r="L69" s="46"/>
    </row>
    <row r="70" spans="1:14" ht="30.5" thickBot="1">
      <c r="A70" s="43"/>
      <c r="B70" s="6"/>
      <c r="C70" s="11"/>
      <c r="D70" s="6"/>
      <c r="E70" s="116">
        <f t="shared" si="1"/>
        <v>5679404.9400000004</v>
      </c>
      <c r="F70" s="228"/>
      <c r="G70" s="6"/>
      <c r="H70" s="6"/>
      <c r="I70" s="58" t="s">
        <v>129</v>
      </c>
      <c r="J70" s="121" t="s">
        <v>138</v>
      </c>
      <c r="K70" s="113">
        <v>139</v>
      </c>
      <c r="L70" s="46"/>
    </row>
    <row r="71" spans="1:14" ht="30.5" thickBot="1">
      <c r="A71" s="43"/>
      <c r="B71" s="6"/>
      <c r="C71" s="11"/>
      <c r="D71" s="6"/>
      <c r="E71" s="116">
        <f t="shared" si="1"/>
        <v>5679404.9400000004</v>
      </c>
      <c r="F71" s="228"/>
      <c r="G71" s="6"/>
      <c r="H71" s="6"/>
      <c r="I71" s="58">
        <v>820024275</v>
      </c>
      <c r="J71" s="120" t="s">
        <v>139</v>
      </c>
      <c r="K71" s="113">
        <v>543.59</v>
      </c>
      <c r="L71" s="46"/>
    </row>
    <row r="72" spans="1:14" ht="30.5" thickBot="1">
      <c r="A72" s="43"/>
      <c r="B72" s="6"/>
      <c r="C72" s="11"/>
      <c r="D72" s="6"/>
      <c r="E72" s="116">
        <f t="shared" si="1"/>
        <v>5679404.9400000004</v>
      </c>
      <c r="F72" s="228"/>
      <c r="G72" s="6"/>
      <c r="H72" s="6"/>
      <c r="I72" s="58" t="s">
        <v>130</v>
      </c>
      <c r="J72" s="120" t="s">
        <v>140</v>
      </c>
      <c r="K72" s="113">
        <v>1338</v>
      </c>
      <c r="L72" s="46"/>
    </row>
    <row r="73" spans="1:14" ht="30.5" thickBot="1">
      <c r="A73" s="43"/>
      <c r="B73" s="6"/>
      <c r="C73" s="11"/>
      <c r="D73" s="6"/>
      <c r="E73" s="116">
        <f t="shared" si="1"/>
        <v>5679404.9400000004</v>
      </c>
      <c r="F73" s="228"/>
      <c r="G73" s="6"/>
      <c r="H73" s="6"/>
      <c r="I73" s="58" t="s">
        <v>131</v>
      </c>
      <c r="J73" s="120" t="s">
        <v>141</v>
      </c>
      <c r="K73" s="113">
        <v>266.81</v>
      </c>
      <c r="L73" s="46"/>
    </row>
    <row r="74" spans="1:14" ht="30.5" thickBot="1">
      <c r="A74" s="43"/>
      <c r="B74" s="6"/>
      <c r="C74" s="110"/>
      <c r="D74" s="110"/>
      <c r="E74" s="116">
        <f t="shared" si="1"/>
        <v>5679404.9400000004</v>
      </c>
      <c r="F74" s="229"/>
      <c r="G74" s="110"/>
      <c r="H74" s="110"/>
      <c r="I74" s="58" t="s">
        <v>132</v>
      </c>
      <c r="J74" s="120" t="s">
        <v>141</v>
      </c>
      <c r="K74" s="113">
        <v>10395.19</v>
      </c>
      <c r="L74" s="42"/>
    </row>
    <row r="75" spans="1:14" ht="20.5" thickBot="1">
      <c r="A75" s="43"/>
      <c r="B75" s="110"/>
      <c r="C75" s="111"/>
      <c r="D75" s="111"/>
      <c r="E75" s="116">
        <f t="shared" si="1"/>
        <v>5679404.9400000004</v>
      </c>
      <c r="F75" s="230"/>
      <c r="G75" s="112"/>
      <c r="H75" s="112"/>
      <c r="I75" s="9">
        <v>827</v>
      </c>
      <c r="J75" s="120" t="s">
        <v>142</v>
      </c>
      <c r="K75" s="113">
        <v>2000</v>
      </c>
      <c r="L75" s="123"/>
      <c r="M75" s="49"/>
      <c r="N75" s="49"/>
    </row>
    <row r="76" spans="1:14" ht="20.5" thickBot="1">
      <c r="A76" s="63"/>
      <c r="B76" s="124"/>
      <c r="C76" s="80"/>
      <c r="D76" s="79"/>
      <c r="E76" s="116">
        <f t="shared" si="1"/>
        <v>5679404.9400000004</v>
      </c>
      <c r="F76" s="231"/>
      <c r="G76" s="79"/>
      <c r="H76" s="79"/>
      <c r="I76" s="125">
        <v>827</v>
      </c>
      <c r="J76" s="126" t="s">
        <v>143</v>
      </c>
      <c r="K76" s="117">
        <v>2000</v>
      </c>
      <c r="L76" s="118"/>
      <c r="M76" s="49"/>
      <c r="N76" s="49"/>
    </row>
    <row r="77" spans="1:14" ht="15" thickBot="1">
      <c r="A77" s="102"/>
      <c r="B77" s="185" t="s">
        <v>145</v>
      </c>
      <c r="C77" s="20">
        <f>SUM(C8:C76)</f>
        <v>1505903.63</v>
      </c>
      <c r="D77" s="92">
        <f>SUM(D8:D76)</f>
        <v>4262.63</v>
      </c>
      <c r="E77" s="140">
        <v>5679404.9400000004</v>
      </c>
      <c r="K77" s="122">
        <f>SUM(K9:K76)</f>
        <v>720576.83099999989</v>
      </c>
    </row>
    <row r="78" spans="1:14">
      <c r="A78" s="103"/>
      <c r="K78" s="292">
        <f>K77-C77</f>
        <v>-785326.799</v>
      </c>
    </row>
    <row r="79" spans="1:14">
      <c r="A79" s="101"/>
      <c r="K79" s="104"/>
    </row>
    <row r="80" spans="1:14">
      <c r="A80" s="102"/>
      <c r="K80" s="102"/>
    </row>
    <row r="81" spans="1:12">
      <c r="A81" s="102"/>
      <c r="E81" s="224"/>
      <c r="F81" s="224" t="s">
        <v>166</v>
      </c>
      <c r="G81" s="224">
        <v>6690</v>
      </c>
      <c r="H81" s="224"/>
      <c r="I81" s="295">
        <v>2858.23</v>
      </c>
      <c r="J81" s="224"/>
      <c r="K81" s="224">
        <v>2016</v>
      </c>
      <c r="L81" s="296">
        <v>20532</v>
      </c>
    </row>
    <row r="82" spans="1:12">
      <c r="A82" s="102"/>
      <c r="E82" s="224"/>
      <c r="F82" s="224"/>
      <c r="G82" s="224">
        <v>7113</v>
      </c>
      <c r="H82" s="224"/>
      <c r="I82" s="295">
        <v>782468.57</v>
      </c>
      <c r="J82" s="295">
        <v>133527.06</v>
      </c>
      <c r="K82" s="224">
        <v>2017</v>
      </c>
      <c r="L82" s="296">
        <v>122000</v>
      </c>
    </row>
    <row r="83" spans="1:12">
      <c r="A83" s="102"/>
      <c r="E83" s="224"/>
      <c r="F83" s="224"/>
      <c r="G83" s="224"/>
      <c r="H83" s="224"/>
      <c r="I83" s="295">
        <f>SUM(I81:I82)</f>
        <v>785326.79999999993</v>
      </c>
      <c r="J83" s="295"/>
      <c r="K83" s="224">
        <v>2018</v>
      </c>
      <c r="L83" s="296">
        <v>578044.82999999996</v>
      </c>
    </row>
    <row r="84" spans="1:12">
      <c r="E84" s="224"/>
      <c r="F84" s="224"/>
      <c r="G84" s="224"/>
      <c r="H84" s="224"/>
      <c r="I84" s="224"/>
      <c r="J84" s="295"/>
      <c r="K84" s="224"/>
      <c r="L84" s="296">
        <f>SUM(L81:L83)</f>
        <v>720576.83</v>
      </c>
    </row>
    <row r="85" spans="1:12">
      <c r="E85" s="224"/>
      <c r="F85" s="224"/>
      <c r="G85" s="224"/>
      <c r="H85" s="224"/>
      <c r="I85" s="295"/>
      <c r="J85" s="224"/>
      <c r="K85" s="224"/>
      <c r="L85" s="224"/>
    </row>
    <row r="86" spans="1:12">
      <c r="E86" s="224"/>
      <c r="F86" s="224"/>
      <c r="G86" s="224"/>
      <c r="H86" s="224"/>
      <c r="I86" s="224"/>
      <c r="J86" s="224"/>
      <c r="K86" s="224"/>
      <c r="L86" s="224"/>
    </row>
    <row r="88" spans="1:12">
      <c r="I88" s="232"/>
    </row>
  </sheetData>
  <mergeCells count="8">
    <mergeCell ref="O8:P8"/>
    <mergeCell ref="Q8:R8"/>
    <mergeCell ref="A1:J1"/>
    <mergeCell ref="A2:J2"/>
    <mergeCell ref="A3:J3"/>
    <mergeCell ref="B4:J4"/>
    <mergeCell ref="F6:J6"/>
    <mergeCell ref="M8:N8"/>
  </mergeCells>
  <pageMargins left="0.51181102362204722" right="0.51181102362204722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51"/>
  <sheetViews>
    <sheetView topLeftCell="A73" zoomScale="81" zoomScaleNormal="81" workbookViewId="0">
      <selection activeCell="K16" sqref="K16"/>
    </sheetView>
  </sheetViews>
  <sheetFormatPr baseColWidth="10" defaultColWidth="10.81640625" defaultRowHeight="14.5"/>
  <cols>
    <col min="1" max="1" width="6.1796875" customWidth="1"/>
    <col min="2" max="2" width="51.26953125" customWidth="1"/>
    <col min="3" max="3" width="14.7265625" customWidth="1"/>
    <col min="4" max="5" width="14.26953125" customWidth="1"/>
    <col min="6" max="6" width="31.81640625" customWidth="1"/>
    <col min="9" max="9" width="15.08984375" bestFit="1" customWidth="1"/>
    <col min="10" max="10" width="14.81640625" customWidth="1"/>
    <col min="11" max="11" width="12" bestFit="1" customWidth="1"/>
    <col min="12" max="12" width="13.7265625" customWidth="1"/>
    <col min="13" max="13" width="13.54296875" bestFit="1" customWidth="1"/>
    <col min="14" max="14" width="15" customWidth="1"/>
  </cols>
  <sheetData>
    <row r="1" spans="1:17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7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7">
      <c r="A3" s="311" t="s">
        <v>37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7">
      <c r="A4" s="1"/>
      <c r="B4" s="311" t="s">
        <v>2</v>
      </c>
      <c r="C4" s="311"/>
      <c r="D4" s="311"/>
      <c r="E4" s="311"/>
      <c r="F4" s="311"/>
      <c r="G4" s="311"/>
      <c r="H4" s="311"/>
      <c r="I4" s="311"/>
      <c r="J4" s="311"/>
    </row>
    <row r="5" spans="1:17" ht="1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ht="23.5" thickBot="1">
      <c r="A6" s="145" t="s">
        <v>3</v>
      </c>
      <c r="B6" s="145" t="s">
        <v>4</v>
      </c>
      <c r="C6" s="145" t="s">
        <v>5</v>
      </c>
      <c r="D6" s="145" t="s">
        <v>6</v>
      </c>
      <c r="E6" s="146" t="s">
        <v>7</v>
      </c>
      <c r="F6" s="303" t="s">
        <v>8</v>
      </c>
      <c r="G6" s="303"/>
      <c r="H6" s="303"/>
      <c r="I6" s="303"/>
      <c r="J6" s="315"/>
      <c r="K6" s="168"/>
      <c r="L6" s="24" t="s">
        <v>22</v>
      </c>
    </row>
    <row r="7" spans="1:17" ht="10.5" customHeight="1">
      <c r="A7" s="169"/>
      <c r="B7" s="52" t="s">
        <v>146</v>
      </c>
      <c r="C7" s="135"/>
      <c r="D7" s="135"/>
      <c r="E7" s="135">
        <v>5679404.9400000004</v>
      </c>
      <c r="F7" s="175" t="s">
        <v>11</v>
      </c>
      <c r="G7" s="175" t="s">
        <v>12</v>
      </c>
      <c r="H7" s="176" t="s">
        <v>13</v>
      </c>
      <c r="I7" s="177" t="s">
        <v>14</v>
      </c>
      <c r="J7" s="175" t="s">
        <v>15</v>
      </c>
      <c r="K7" s="175" t="s">
        <v>9</v>
      </c>
      <c r="L7" s="178" t="s">
        <v>23</v>
      </c>
      <c r="M7" s="144"/>
      <c r="N7" s="308"/>
      <c r="O7" s="308"/>
      <c r="P7" s="308"/>
      <c r="Q7" s="308"/>
    </row>
    <row r="8" spans="1:17">
      <c r="A8" s="73">
        <v>1</v>
      </c>
      <c r="B8" s="6" t="s">
        <v>26</v>
      </c>
      <c r="C8" s="7"/>
      <c r="D8" s="7">
        <v>495075.84000000003</v>
      </c>
      <c r="E8" s="85">
        <f>E7-C8+D8</f>
        <v>6174480.7800000003</v>
      </c>
      <c r="F8" s="39" t="s">
        <v>171</v>
      </c>
      <c r="G8" s="58"/>
      <c r="H8" s="58"/>
      <c r="I8" s="9"/>
      <c r="J8" s="10"/>
      <c r="K8" s="78"/>
      <c r="L8" s="75" t="s">
        <v>447</v>
      </c>
      <c r="M8" s="12"/>
    </row>
    <row r="9" spans="1:17">
      <c r="A9" s="35">
        <v>3</v>
      </c>
      <c r="B9" s="6" t="s">
        <v>26</v>
      </c>
      <c r="C9" s="7"/>
      <c r="D9" s="7">
        <v>145828.51</v>
      </c>
      <c r="E9" s="85">
        <f t="shared" ref="E9:E73" si="0">E8-C9+D9</f>
        <v>6320309.29</v>
      </c>
      <c r="F9" s="39" t="s">
        <v>171</v>
      </c>
      <c r="G9" s="58"/>
      <c r="H9" s="58"/>
      <c r="I9" s="9"/>
      <c r="J9" s="10"/>
      <c r="K9" s="45"/>
      <c r="L9" s="37" t="s">
        <v>447</v>
      </c>
      <c r="M9" s="12"/>
    </row>
    <row r="10" spans="1:17">
      <c r="A10" s="35">
        <v>3</v>
      </c>
      <c r="B10" s="6" t="s">
        <v>169</v>
      </c>
      <c r="C10" s="7"/>
      <c r="D10" s="7">
        <v>40000</v>
      </c>
      <c r="E10" s="85">
        <f t="shared" si="0"/>
        <v>6360309.29</v>
      </c>
      <c r="F10" s="39" t="s">
        <v>172</v>
      </c>
      <c r="G10" s="58"/>
      <c r="H10" s="58"/>
      <c r="I10" s="9"/>
      <c r="J10" s="10"/>
      <c r="K10" s="45"/>
      <c r="L10" s="37" t="s">
        <v>448</v>
      </c>
      <c r="M10" s="12"/>
    </row>
    <row r="11" spans="1:17">
      <c r="A11" s="35">
        <v>31</v>
      </c>
      <c r="B11" s="6" t="s">
        <v>170</v>
      </c>
      <c r="C11" s="7"/>
      <c r="D11" s="7">
        <v>3523.92</v>
      </c>
      <c r="E11" s="85">
        <f t="shared" si="0"/>
        <v>6363833.21</v>
      </c>
      <c r="F11" s="39"/>
      <c r="G11" s="58"/>
      <c r="H11" s="58"/>
      <c r="I11" s="59"/>
      <c r="J11" s="60"/>
      <c r="K11" s="45"/>
      <c r="L11" s="37"/>
      <c r="M11" s="38"/>
      <c r="O11" s="14"/>
      <c r="Q11" s="14"/>
    </row>
    <row r="12" spans="1:17" ht="20">
      <c r="A12" s="35">
        <v>1</v>
      </c>
      <c r="B12" s="6" t="s">
        <v>174</v>
      </c>
      <c r="C12" s="7">
        <v>495075.84000000003</v>
      </c>
      <c r="D12" s="7"/>
      <c r="E12" s="85">
        <f t="shared" si="0"/>
        <v>5868757.3700000001</v>
      </c>
      <c r="F12" s="39" t="s">
        <v>173</v>
      </c>
      <c r="G12" s="58">
        <v>3300</v>
      </c>
      <c r="H12" s="58">
        <v>3300</v>
      </c>
      <c r="I12" s="59"/>
      <c r="J12" s="60" t="s">
        <v>173</v>
      </c>
      <c r="K12" s="7">
        <v>495075.84000000003</v>
      </c>
      <c r="L12" s="37" t="s">
        <v>447</v>
      </c>
      <c r="M12" s="12"/>
    </row>
    <row r="13" spans="1:17">
      <c r="A13" s="35">
        <v>1</v>
      </c>
      <c r="B13" s="6" t="s">
        <v>167</v>
      </c>
      <c r="C13" s="7">
        <v>373.87</v>
      </c>
      <c r="D13" s="7"/>
      <c r="E13" s="85">
        <f t="shared" si="0"/>
        <v>5868383.5</v>
      </c>
      <c r="F13" s="39" t="s">
        <v>452</v>
      </c>
      <c r="G13" s="58">
        <v>19003702</v>
      </c>
      <c r="H13" s="58">
        <v>19003702</v>
      </c>
      <c r="I13" s="59"/>
      <c r="J13" s="60"/>
      <c r="K13" s="7">
        <v>373.87</v>
      </c>
      <c r="L13" s="37"/>
      <c r="M13" s="12"/>
    </row>
    <row r="14" spans="1:17">
      <c r="A14" s="35">
        <v>1</v>
      </c>
      <c r="B14" s="6" t="s">
        <v>168</v>
      </c>
      <c r="C14" s="7">
        <v>59.81</v>
      </c>
      <c r="D14" s="7"/>
      <c r="E14" s="85">
        <f t="shared" si="0"/>
        <v>5868323.6900000004</v>
      </c>
      <c r="F14" s="39" t="s">
        <v>452</v>
      </c>
      <c r="G14" s="58">
        <v>10010000</v>
      </c>
      <c r="H14" s="58">
        <v>10010000</v>
      </c>
      <c r="I14" s="59"/>
      <c r="J14" s="60"/>
      <c r="K14" s="7">
        <v>59.81</v>
      </c>
      <c r="L14" s="37"/>
      <c r="M14" s="12"/>
    </row>
    <row r="15" spans="1:17" ht="21.5">
      <c r="A15" s="35">
        <v>3</v>
      </c>
      <c r="B15" s="36" t="s">
        <v>459</v>
      </c>
      <c r="C15" s="7">
        <v>145828.51</v>
      </c>
      <c r="D15" s="7"/>
      <c r="E15" s="85">
        <f t="shared" si="0"/>
        <v>5722495.1800000006</v>
      </c>
      <c r="F15" s="39" t="s">
        <v>173</v>
      </c>
      <c r="G15" s="58">
        <v>3300</v>
      </c>
      <c r="H15" s="58">
        <v>3300</v>
      </c>
      <c r="I15" s="59"/>
      <c r="J15" s="60" t="s">
        <v>173</v>
      </c>
      <c r="K15" s="7">
        <v>145828.51</v>
      </c>
      <c r="L15" s="37" t="s">
        <v>447</v>
      </c>
    </row>
    <row r="16" spans="1:17" ht="20">
      <c r="A16" s="35"/>
      <c r="B16" s="6"/>
      <c r="C16" s="7"/>
      <c r="D16" s="7"/>
      <c r="E16" s="85"/>
      <c r="F16" s="39" t="s">
        <v>458</v>
      </c>
      <c r="G16" s="58"/>
      <c r="H16" s="58"/>
      <c r="I16" s="59" t="s">
        <v>441</v>
      </c>
      <c r="J16" s="16" t="s">
        <v>439</v>
      </c>
      <c r="K16" s="7">
        <v>135281.09</v>
      </c>
      <c r="L16" s="37"/>
      <c r="M16" s="12"/>
    </row>
    <row r="17" spans="1:14" ht="20">
      <c r="A17" s="35">
        <v>3</v>
      </c>
      <c r="B17" s="6" t="s">
        <v>188</v>
      </c>
      <c r="C17" s="7">
        <v>40000</v>
      </c>
      <c r="D17" s="7"/>
      <c r="E17" s="85">
        <f>E15-C17+D17</f>
        <v>5682495.1800000006</v>
      </c>
      <c r="F17" s="39" t="s">
        <v>176</v>
      </c>
      <c r="G17" s="58">
        <v>49977</v>
      </c>
      <c r="H17" s="58">
        <v>49977</v>
      </c>
      <c r="I17" s="59"/>
      <c r="J17" s="60" t="s">
        <v>176</v>
      </c>
      <c r="K17" s="7">
        <v>40000</v>
      </c>
      <c r="L17" s="37">
        <v>8560.18</v>
      </c>
      <c r="M17" s="12"/>
      <c r="N17" s="14"/>
    </row>
    <row r="18" spans="1:14">
      <c r="A18" s="35">
        <v>3</v>
      </c>
      <c r="B18" s="6" t="s">
        <v>167</v>
      </c>
      <c r="C18" s="7">
        <v>377.47</v>
      </c>
      <c r="D18" s="7"/>
      <c r="E18" s="85">
        <f t="shared" si="0"/>
        <v>5682117.7100000009</v>
      </c>
      <c r="F18" s="39" t="s">
        <v>452</v>
      </c>
      <c r="G18" s="58"/>
      <c r="H18" s="58"/>
      <c r="I18" s="59"/>
      <c r="J18" s="60"/>
      <c r="K18" s="7">
        <v>377.47</v>
      </c>
      <c r="L18" s="37"/>
      <c r="M18" s="12"/>
    </row>
    <row r="19" spans="1:14">
      <c r="A19" s="35">
        <v>3</v>
      </c>
      <c r="B19" s="6" t="s">
        <v>168</v>
      </c>
      <c r="C19" s="7">
        <v>60.39</v>
      </c>
      <c r="D19" s="7"/>
      <c r="E19" s="85">
        <f t="shared" si="0"/>
        <v>5682057.3200000012</v>
      </c>
      <c r="F19" s="39" t="s">
        <v>452</v>
      </c>
      <c r="G19" s="58"/>
      <c r="H19" s="58"/>
      <c r="I19" s="59"/>
      <c r="J19" s="60"/>
      <c r="K19" s="7">
        <v>60.39</v>
      </c>
      <c r="L19" s="37"/>
      <c r="M19" s="12"/>
    </row>
    <row r="20" spans="1:14" ht="20">
      <c r="A20" s="35">
        <v>8</v>
      </c>
      <c r="B20" s="6" t="s">
        <v>91</v>
      </c>
      <c r="C20" s="7">
        <v>7266</v>
      </c>
      <c r="D20" s="7"/>
      <c r="E20" s="85">
        <f t="shared" si="0"/>
        <v>5674791.3200000012</v>
      </c>
      <c r="F20" s="39" t="s">
        <v>175</v>
      </c>
      <c r="G20" s="58">
        <v>104572</v>
      </c>
      <c r="H20" s="58">
        <v>104572</v>
      </c>
      <c r="I20" s="59" t="s">
        <v>440</v>
      </c>
      <c r="J20" s="60" t="s">
        <v>83</v>
      </c>
      <c r="K20" s="45">
        <v>7266</v>
      </c>
      <c r="L20" s="37" t="s">
        <v>445</v>
      </c>
      <c r="M20" s="12"/>
    </row>
    <row r="21" spans="1:14">
      <c r="A21" s="35">
        <v>10</v>
      </c>
      <c r="B21" s="6" t="s">
        <v>95</v>
      </c>
      <c r="C21" s="7">
        <v>30000</v>
      </c>
      <c r="D21" s="7"/>
      <c r="E21" s="85">
        <f t="shared" si="0"/>
        <v>5644791.3200000012</v>
      </c>
      <c r="F21" s="39" t="s">
        <v>177</v>
      </c>
      <c r="G21" s="58">
        <v>830</v>
      </c>
      <c r="H21" s="58">
        <v>5774606</v>
      </c>
      <c r="I21" s="59">
        <v>6993</v>
      </c>
      <c r="J21" s="6" t="s">
        <v>25</v>
      </c>
      <c r="K21" s="45">
        <v>30000</v>
      </c>
      <c r="L21" s="37" t="s">
        <v>448</v>
      </c>
      <c r="M21" s="12"/>
    </row>
    <row r="22" spans="1:14" ht="31.5">
      <c r="A22" s="35">
        <v>10</v>
      </c>
      <c r="B22" s="36" t="s">
        <v>178</v>
      </c>
      <c r="C22" s="7">
        <v>73000</v>
      </c>
      <c r="D22" s="7"/>
      <c r="E22" s="85">
        <f t="shared" si="0"/>
        <v>5571791.3200000012</v>
      </c>
      <c r="F22" s="39" t="s">
        <v>27</v>
      </c>
      <c r="G22" s="58">
        <v>60845</v>
      </c>
      <c r="H22" s="58">
        <v>60845</v>
      </c>
      <c r="I22" s="58" t="s">
        <v>183</v>
      </c>
      <c r="J22" s="36" t="s">
        <v>179</v>
      </c>
      <c r="K22" s="45">
        <v>25000</v>
      </c>
      <c r="L22" s="37" t="s">
        <v>449</v>
      </c>
      <c r="M22" s="12"/>
    </row>
    <row r="23" spans="1:14" ht="31.5">
      <c r="A23" s="35"/>
      <c r="B23" s="6"/>
      <c r="C23" s="7"/>
      <c r="D23" s="7"/>
      <c r="E23" s="85">
        <f t="shared" si="0"/>
        <v>5571791.3200000012</v>
      </c>
      <c r="F23" s="39"/>
      <c r="G23" s="58"/>
      <c r="H23" s="58"/>
      <c r="I23" s="58" t="s">
        <v>184</v>
      </c>
      <c r="J23" s="36" t="s">
        <v>179</v>
      </c>
      <c r="K23" s="7">
        <v>1511.12</v>
      </c>
      <c r="L23" s="37"/>
      <c r="M23" s="12"/>
    </row>
    <row r="24" spans="1:14" ht="21.5">
      <c r="A24" s="35"/>
      <c r="B24" s="6"/>
      <c r="C24" s="7"/>
      <c r="D24" s="7"/>
      <c r="E24" s="85">
        <f t="shared" si="0"/>
        <v>5571791.3200000012</v>
      </c>
      <c r="F24" s="39"/>
      <c r="G24" s="58"/>
      <c r="H24" s="58"/>
      <c r="I24" s="58" t="s">
        <v>185</v>
      </c>
      <c r="J24" s="141" t="s">
        <v>180</v>
      </c>
      <c r="K24" s="7">
        <v>8488.8799999999992</v>
      </c>
      <c r="L24" s="37"/>
      <c r="M24" s="12"/>
    </row>
    <row r="25" spans="1:14" ht="21.5">
      <c r="A25" s="35"/>
      <c r="B25" s="6"/>
      <c r="C25" s="7"/>
      <c r="D25" s="7"/>
      <c r="E25" s="85">
        <f t="shared" si="0"/>
        <v>5571791.3200000012</v>
      </c>
      <c r="F25" s="39"/>
      <c r="G25" s="58"/>
      <c r="H25" s="58"/>
      <c r="I25" s="58" t="s">
        <v>186</v>
      </c>
      <c r="J25" s="141" t="s">
        <v>181</v>
      </c>
      <c r="K25" s="7">
        <v>2500</v>
      </c>
      <c r="L25" s="37"/>
      <c r="M25" s="12"/>
    </row>
    <row r="26" spans="1:14" ht="21.5">
      <c r="A26" s="35"/>
      <c r="B26" s="6"/>
      <c r="C26" s="7"/>
      <c r="D26" s="7"/>
      <c r="E26" s="85">
        <f t="shared" si="0"/>
        <v>5571791.3200000012</v>
      </c>
      <c r="F26" s="39"/>
      <c r="G26" s="58"/>
      <c r="H26" s="58"/>
      <c r="I26" s="58" t="s">
        <v>187</v>
      </c>
      <c r="J26" s="141" t="s">
        <v>181</v>
      </c>
      <c r="K26" s="7">
        <v>2500</v>
      </c>
      <c r="L26" s="41"/>
    </row>
    <row r="27" spans="1:14" ht="21.5">
      <c r="A27" s="43"/>
      <c r="B27" s="6"/>
      <c r="C27" s="7"/>
      <c r="D27" s="7"/>
      <c r="E27" s="85">
        <f t="shared" si="0"/>
        <v>5571791.3200000012</v>
      </c>
      <c r="F27" s="228"/>
      <c r="G27" s="58"/>
      <c r="H27" s="58"/>
      <c r="I27" s="58">
        <v>60845</v>
      </c>
      <c r="J27" s="141" t="s">
        <v>182</v>
      </c>
      <c r="K27" s="7">
        <v>15000</v>
      </c>
      <c r="L27" s="123"/>
    </row>
    <row r="28" spans="1:14" ht="21.5">
      <c r="A28" s="43"/>
      <c r="B28" s="6"/>
      <c r="C28" s="7"/>
      <c r="D28" s="7"/>
      <c r="E28" s="85">
        <f t="shared" si="0"/>
        <v>5571791.3200000012</v>
      </c>
      <c r="F28" s="228"/>
      <c r="G28" s="58"/>
      <c r="H28" s="58"/>
      <c r="I28" s="58">
        <v>60845</v>
      </c>
      <c r="J28" s="141" t="s">
        <v>182</v>
      </c>
      <c r="K28" s="7">
        <v>18000</v>
      </c>
      <c r="L28" s="123"/>
    </row>
    <row r="29" spans="1:14" ht="31.5">
      <c r="A29" s="43">
        <v>10</v>
      </c>
      <c r="B29" s="6" t="s">
        <v>188</v>
      </c>
      <c r="C29" s="7">
        <v>40000</v>
      </c>
      <c r="D29" s="7"/>
      <c r="E29" s="85">
        <f t="shared" si="0"/>
        <v>5531791.3200000012</v>
      </c>
      <c r="F29" s="238" t="s">
        <v>176</v>
      </c>
      <c r="G29" s="148">
        <v>64846</v>
      </c>
      <c r="H29" s="148">
        <v>64846</v>
      </c>
      <c r="I29" s="148" t="s">
        <v>190</v>
      </c>
      <c r="J29" s="149" t="s">
        <v>189</v>
      </c>
      <c r="K29" s="97">
        <v>1749</v>
      </c>
      <c r="L29" s="46" t="s">
        <v>448</v>
      </c>
    </row>
    <row r="30" spans="1:14" ht="31.5">
      <c r="A30" s="43"/>
      <c r="B30" s="6"/>
      <c r="C30" s="7"/>
      <c r="D30" s="7"/>
      <c r="E30" s="85">
        <f t="shared" si="0"/>
        <v>5531791.3200000012</v>
      </c>
      <c r="F30" s="238"/>
      <c r="G30" s="148"/>
      <c r="H30" s="148"/>
      <c r="I30" s="148" t="s">
        <v>191</v>
      </c>
      <c r="J30" s="149" t="s">
        <v>189</v>
      </c>
      <c r="K30" s="97">
        <v>3199</v>
      </c>
      <c r="L30" s="46"/>
    </row>
    <row r="31" spans="1:14" ht="31.5">
      <c r="A31" s="43"/>
      <c r="B31" s="6"/>
      <c r="C31" s="7"/>
      <c r="D31" s="7"/>
      <c r="E31" s="85">
        <f t="shared" si="0"/>
        <v>5531791.3200000012</v>
      </c>
      <c r="F31" s="238"/>
      <c r="G31" s="148"/>
      <c r="H31" s="148"/>
      <c r="I31" s="148" t="s">
        <v>192</v>
      </c>
      <c r="J31" s="149" t="s">
        <v>189</v>
      </c>
      <c r="K31" s="97">
        <v>1399</v>
      </c>
      <c r="L31" s="46"/>
    </row>
    <row r="32" spans="1:14" ht="31.5">
      <c r="A32" s="43"/>
      <c r="B32" s="6"/>
      <c r="C32" s="7"/>
      <c r="D32" s="7"/>
      <c r="E32" s="85">
        <f t="shared" si="0"/>
        <v>5531791.3200000012</v>
      </c>
      <c r="F32" s="238"/>
      <c r="G32" s="148"/>
      <c r="H32" s="148"/>
      <c r="I32" s="148" t="s">
        <v>193</v>
      </c>
      <c r="J32" s="149" t="s">
        <v>189</v>
      </c>
      <c r="K32" s="97">
        <v>3598</v>
      </c>
      <c r="L32" s="46"/>
    </row>
    <row r="33" spans="1:13" ht="31.5">
      <c r="A33" s="43"/>
      <c r="B33" s="6"/>
      <c r="C33" s="7"/>
      <c r="D33" s="7"/>
      <c r="E33" s="85">
        <f t="shared" si="0"/>
        <v>5531791.3200000012</v>
      </c>
      <c r="F33" s="238"/>
      <c r="G33" s="148"/>
      <c r="H33" s="148"/>
      <c r="I33" s="148" t="s">
        <v>194</v>
      </c>
      <c r="J33" s="149" t="s">
        <v>189</v>
      </c>
      <c r="K33" s="97">
        <v>5299</v>
      </c>
      <c r="L33" s="46"/>
    </row>
    <row r="34" spans="1:13" ht="31.5">
      <c r="A34" s="61"/>
      <c r="B34" s="36"/>
      <c r="C34" s="7"/>
      <c r="D34" s="7"/>
      <c r="E34" s="85">
        <f t="shared" si="0"/>
        <v>5531791.3200000012</v>
      </c>
      <c r="F34" s="238"/>
      <c r="G34" s="148"/>
      <c r="H34" s="148"/>
      <c r="I34" s="148" t="s">
        <v>195</v>
      </c>
      <c r="J34" s="149" t="s">
        <v>189</v>
      </c>
      <c r="K34" s="97">
        <v>3199.2</v>
      </c>
      <c r="L34" s="46"/>
      <c r="M34" s="62"/>
    </row>
    <row r="35" spans="1:13" ht="31.5">
      <c r="A35" s="43"/>
      <c r="B35" s="6"/>
      <c r="C35" s="7"/>
      <c r="D35" s="7"/>
      <c r="E35" s="85">
        <f t="shared" si="0"/>
        <v>5531791.3200000012</v>
      </c>
      <c r="F35" s="238"/>
      <c r="G35" s="148"/>
      <c r="H35" s="148"/>
      <c r="I35" s="148" t="s">
        <v>196</v>
      </c>
      <c r="J35" s="149" t="s">
        <v>189</v>
      </c>
      <c r="K35" s="97">
        <v>1499</v>
      </c>
      <c r="L35" s="46"/>
    </row>
    <row r="36" spans="1:13" ht="31.5">
      <c r="A36" s="43"/>
      <c r="B36" s="6"/>
      <c r="C36" s="7"/>
      <c r="D36" s="7"/>
      <c r="E36" s="85">
        <f t="shared" si="0"/>
        <v>5531791.3200000012</v>
      </c>
      <c r="F36" s="238"/>
      <c r="G36" s="148"/>
      <c r="H36" s="148"/>
      <c r="I36" s="148">
        <v>27517</v>
      </c>
      <c r="J36" s="149" t="s">
        <v>197</v>
      </c>
      <c r="K36" s="150">
        <v>2880.9</v>
      </c>
      <c r="L36" s="142"/>
    </row>
    <row r="37" spans="1:13" ht="21.5">
      <c r="A37" s="43"/>
      <c r="B37" s="6"/>
      <c r="C37" s="7"/>
      <c r="D37" s="7"/>
      <c r="E37" s="85">
        <f t="shared" si="0"/>
        <v>5531791.3200000012</v>
      </c>
      <c r="F37" s="238"/>
      <c r="G37" s="148"/>
      <c r="H37" s="148"/>
      <c r="I37" s="148">
        <v>31284</v>
      </c>
      <c r="J37" s="149" t="s">
        <v>198</v>
      </c>
      <c r="K37" s="150">
        <v>2055.9</v>
      </c>
      <c r="L37" s="142"/>
    </row>
    <row r="38" spans="1:13" ht="31.5">
      <c r="A38" s="43"/>
      <c r="B38" s="6"/>
      <c r="C38" s="7"/>
      <c r="D38" s="7"/>
      <c r="E38" s="85">
        <f t="shared" si="0"/>
        <v>5531791.3200000012</v>
      </c>
      <c r="F38" s="238"/>
      <c r="G38" s="148"/>
      <c r="H38" s="148"/>
      <c r="I38" s="148">
        <v>42540</v>
      </c>
      <c r="J38" s="149" t="s">
        <v>199</v>
      </c>
      <c r="K38" s="150">
        <v>308</v>
      </c>
      <c r="L38" s="142"/>
    </row>
    <row r="39" spans="1:13" ht="31.5">
      <c r="A39" s="43"/>
      <c r="B39" s="6"/>
      <c r="C39" s="7"/>
      <c r="D39" s="7"/>
      <c r="E39" s="85">
        <f t="shared" si="0"/>
        <v>5531791.3200000012</v>
      </c>
      <c r="F39" s="238"/>
      <c r="G39" s="148"/>
      <c r="H39" s="148"/>
      <c r="I39" s="148">
        <v>42541</v>
      </c>
      <c r="J39" s="149" t="s">
        <v>199</v>
      </c>
      <c r="K39" s="150">
        <v>387</v>
      </c>
      <c r="L39" s="142"/>
    </row>
    <row r="40" spans="1:13" ht="31.5">
      <c r="A40" s="43"/>
      <c r="B40" s="6"/>
      <c r="C40" s="7"/>
      <c r="D40" s="7"/>
      <c r="E40" s="85">
        <f t="shared" si="0"/>
        <v>5531791.3200000012</v>
      </c>
      <c r="F40" s="238"/>
      <c r="G40" s="148"/>
      <c r="H40" s="148"/>
      <c r="I40" s="148">
        <v>46689</v>
      </c>
      <c r="J40" s="149" t="s">
        <v>200</v>
      </c>
      <c r="K40" s="150">
        <v>848.3</v>
      </c>
      <c r="L40" s="142"/>
    </row>
    <row r="41" spans="1:13" ht="21.5">
      <c r="A41" s="43"/>
      <c r="B41" s="6"/>
      <c r="C41" s="7"/>
      <c r="D41" s="7"/>
      <c r="E41" s="85">
        <f t="shared" si="0"/>
        <v>5531791.3200000012</v>
      </c>
      <c r="F41" s="238"/>
      <c r="G41" s="148"/>
      <c r="H41" s="148"/>
      <c r="I41" s="148">
        <v>1021</v>
      </c>
      <c r="J41" s="149" t="s">
        <v>201</v>
      </c>
      <c r="K41" s="150">
        <v>3618.25</v>
      </c>
      <c r="L41" s="142"/>
    </row>
    <row r="42" spans="1:13" ht="31.5">
      <c r="A42" s="43"/>
      <c r="B42" s="6"/>
      <c r="C42" s="7"/>
      <c r="D42" s="7"/>
      <c r="E42" s="85">
        <f t="shared" si="0"/>
        <v>5531791.3200000012</v>
      </c>
      <c r="F42" s="238"/>
      <c r="G42" s="148"/>
      <c r="H42" s="148"/>
      <c r="I42" s="148">
        <v>27561</v>
      </c>
      <c r="J42" s="149" t="s">
        <v>197</v>
      </c>
      <c r="K42" s="150">
        <v>6120.6</v>
      </c>
      <c r="L42" s="142"/>
    </row>
    <row r="43" spans="1:13" ht="31.5">
      <c r="A43" s="43"/>
      <c r="B43" s="6"/>
      <c r="C43" s="7"/>
      <c r="D43" s="7"/>
      <c r="E43" s="85">
        <f t="shared" si="0"/>
        <v>5531791.3200000012</v>
      </c>
      <c r="F43" s="238"/>
      <c r="G43" s="148"/>
      <c r="H43" s="148"/>
      <c r="I43" s="148">
        <v>27610</v>
      </c>
      <c r="J43" s="149" t="s">
        <v>197</v>
      </c>
      <c r="K43" s="150">
        <v>465.84</v>
      </c>
      <c r="L43" s="143"/>
    </row>
    <row r="44" spans="1:13" ht="30">
      <c r="A44" s="43"/>
      <c r="B44" s="6"/>
      <c r="C44" s="7"/>
      <c r="D44" s="7"/>
      <c r="E44" s="85">
        <f t="shared" si="0"/>
        <v>5531791.3200000012</v>
      </c>
      <c r="F44" s="238"/>
      <c r="G44" s="148"/>
      <c r="H44" s="148"/>
      <c r="I44" s="17">
        <v>45449</v>
      </c>
      <c r="J44" s="16" t="s">
        <v>199</v>
      </c>
      <c r="K44" s="150">
        <v>1857</v>
      </c>
      <c r="L44" s="143"/>
    </row>
    <row r="45" spans="1:13" ht="30">
      <c r="A45" s="43"/>
      <c r="B45" s="6"/>
      <c r="C45" s="7"/>
      <c r="D45" s="7"/>
      <c r="E45" s="85">
        <f t="shared" si="0"/>
        <v>5531791.3200000012</v>
      </c>
      <c r="F45" s="238"/>
      <c r="G45" s="148"/>
      <c r="H45" s="148"/>
      <c r="I45" s="17">
        <v>45450</v>
      </c>
      <c r="J45" s="16" t="s">
        <v>199</v>
      </c>
      <c r="K45" s="150">
        <v>519</v>
      </c>
      <c r="L45" s="143"/>
    </row>
    <row r="46" spans="1:13" ht="30">
      <c r="A46" s="43"/>
      <c r="B46" s="6"/>
      <c r="C46" s="7"/>
      <c r="D46" s="7"/>
      <c r="E46" s="85">
        <f t="shared" si="0"/>
        <v>5531791.3200000012</v>
      </c>
      <c r="F46" s="238"/>
      <c r="G46" s="148"/>
      <c r="H46" s="148"/>
      <c r="I46" s="17">
        <v>45466</v>
      </c>
      <c r="J46" s="16" t="s">
        <v>199</v>
      </c>
      <c r="K46" s="150">
        <v>997.01</v>
      </c>
      <c r="L46" s="143"/>
    </row>
    <row r="47" spans="1:13" ht="31.5">
      <c r="A47" s="43">
        <v>11</v>
      </c>
      <c r="B47" s="6" t="s">
        <v>202</v>
      </c>
      <c r="C47" s="7">
        <v>40000</v>
      </c>
      <c r="D47" s="7"/>
      <c r="E47" s="85">
        <f t="shared" si="0"/>
        <v>5491791.3200000012</v>
      </c>
      <c r="F47" s="238" t="s">
        <v>203</v>
      </c>
      <c r="G47" s="148">
        <v>87248</v>
      </c>
      <c r="H47" s="148">
        <v>87248</v>
      </c>
      <c r="I47" s="58">
        <v>141832</v>
      </c>
      <c r="J47" s="36" t="s">
        <v>204</v>
      </c>
      <c r="K47" s="150">
        <v>25000</v>
      </c>
      <c r="L47" s="77" t="s">
        <v>448</v>
      </c>
    </row>
    <row r="48" spans="1:13" ht="31.5">
      <c r="A48" s="43"/>
      <c r="B48" s="6"/>
      <c r="C48" s="7"/>
      <c r="D48" s="7"/>
      <c r="E48" s="85">
        <f t="shared" si="0"/>
        <v>5491791.3200000012</v>
      </c>
      <c r="F48" s="228"/>
      <c r="G48" s="58"/>
      <c r="H48" s="58"/>
      <c r="I48" s="58">
        <v>52181056</v>
      </c>
      <c r="J48" s="36" t="s">
        <v>204</v>
      </c>
      <c r="K48" s="7">
        <v>4199</v>
      </c>
      <c r="L48" s="179"/>
    </row>
    <row r="49" spans="1:12" ht="21.5">
      <c r="A49" s="43"/>
      <c r="B49" s="6"/>
      <c r="C49" s="7"/>
      <c r="D49" s="7"/>
      <c r="E49" s="85">
        <f t="shared" si="0"/>
        <v>5491791.3200000012</v>
      </c>
      <c r="F49" s="228"/>
      <c r="G49" s="58"/>
      <c r="H49" s="58"/>
      <c r="I49" s="58">
        <v>52600898</v>
      </c>
      <c r="J49" s="36" t="s">
        <v>205</v>
      </c>
      <c r="K49" s="97">
        <v>1329</v>
      </c>
      <c r="L49" s="179"/>
    </row>
    <row r="50" spans="1:12" ht="21.5">
      <c r="A50" s="43"/>
      <c r="B50" s="6"/>
      <c r="C50" s="7"/>
      <c r="D50" s="7"/>
      <c r="E50" s="85">
        <f t="shared" si="0"/>
        <v>5491791.3200000012</v>
      </c>
      <c r="F50" s="228"/>
      <c r="G50" s="58"/>
      <c r="H50" s="58"/>
      <c r="I50" s="58">
        <v>52601008</v>
      </c>
      <c r="J50" s="36" t="s">
        <v>205</v>
      </c>
      <c r="K50" s="97">
        <v>2049</v>
      </c>
      <c r="L50" s="179"/>
    </row>
    <row r="51" spans="1:12" ht="21.5">
      <c r="A51" s="43"/>
      <c r="B51" s="6"/>
      <c r="C51" s="7"/>
      <c r="D51" s="7"/>
      <c r="E51" s="85">
        <f t="shared" si="0"/>
        <v>5491791.3200000012</v>
      </c>
      <c r="F51" s="228"/>
      <c r="G51" s="58"/>
      <c r="H51" s="58"/>
      <c r="I51" s="58">
        <v>45377</v>
      </c>
      <c r="J51" s="36" t="s">
        <v>205</v>
      </c>
      <c r="K51" s="97">
        <v>4733</v>
      </c>
      <c r="L51" s="179"/>
    </row>
    <row r="52" spans="1:12" ht="31.5">
      <c r="A52" s="43"/>
      <c r="B52" s="6"/>
      <c r="C52" s="7"/>
      <c r="D52" s="7"/>
      <c r="E52" s="85">
        <f t="shared" si="0"/>
        <v>5491791.3200000012</v>
      </c>
      <c r="F52" s="228"/>
      <c r="G52" s="58"/>
      <c r="H52" s="58"/>
      <c r="I52" s="58">
        <v>141832</v>
      </c>
      <c r="J52" s="36" t="s">
        <v>199</v>
      </c>
      <c r="K52" s="97">
        <v>2690</v>
      </c>
      <c r="L52" s="179"/>
    </row>
    <row r="53" spans="1:12" ht="30">
      <c r="A53" s="170">
        <v>15</v>
      </c>
      <c r="B53" s="6" t="s">
        <v>144</v>
      </c>
      <c r="C53" s="7">
        <v>15523.31</v>
      </c>
      <c r="D53" s="7"/>
      <c r="E53" s="85">
        <f t="shared" si="0"/>
        <v>5476268.0100000016</v>
      </c>
      <c r="F53" s="228" t="s">
        <v>111</v>
      </c>
      <c r="G53" s="58">
        <v>829</v>
      </c>
      <c r="H53" s="58">
        <v>5774605</v>
      </c>
      <c r="I53" s="154" t="s">
        <v>212</v>
      </c>
      <c r="J53" s="153" t="s">
        <v>206</v>
      </c>
      <c r="K53" s="7">
        <v>1500</v>
      </c>
      <c r="L53" s="77" t="s">
        <v>451</v>
      </c>
    </row>
    <row r="54" spans="1:12" ht="30">
      <c r="A54" s="43"/>
      <c r="B54" s="6"/>
      <c r="C54" s="7"/>
      <c r="D54" s="7"/>
      <c r="E54" s="85">
        <f t="shared" si="0"/>
        <v>5476268.0100000016</v>
      </c>
      <c r="F54" s="228"/>
      <c r="G54" s="58"/>
      <c r="H54" s="58"/>
      <c r="I54" s="154" t="s">
        <v>213</v>
      </c>
      <c r="J54" s="153" t="s">
        <v>133</v>
      </c>
      <c r="K54" s="7">
        <v>679.39</v>
      </c>
      <c r="L54" s="179"/>
    </row>
    <row r="55" spans="1:12" ht="20">
      <c r="A55" s="43"/>
      <c r="B55" s="6"/>
      <c r="C55" s="7"/>
      <c r="D55" s="7"/>
      <c r="E55" s="85">
        <f t="shared" si="0"/>
        <v>5476268.0100000016</v>
      </c>
      <c r="F55" s="228"/>
      <c r="G55" s="58"/>
      <c r="H55" s="58"/>
      <c r="I55" s="154" t="s">
        <v>214</v>
      </c>
      <c r="J55" s="153" t="s">
        <v>207</v>
      </c>
      <c r="K55" s="7">
        <v>1400.11</v>
      </c>
      <c r="L55" s="179"/>
    </row>
    <row r="56" spans="1:12" ht="30">
      <c r="A56" s="43"/>
      <c r="B56" s="6"/>
      <c r="C56" s="7"/>
      <c r="D56" s="7"/>
      <c r="E56" s="85">
        <f t="shared" si="0"/>
        <v>5476268.0100000016</v>
      </c>
      <c r="F56" s="228"/>
      <c r="G56" s="58"/>
      <c r="H56" s="58"/>
      <c r="I56" s="154" t="s">
        <v>215</v>
      </c>
      <c r="J56" s="153" t="s">
        <v>133</v>
      </c>
      <c r="K56" s="7">
        <v>1000</v>
      </c>
      <c r="L56" s="179"/>
    </row>
    <row r="57" spans="1:12" ht="30">
      <c r="A57" s="43"/>
      <c r="B57" s="6"/>
      <c r="C57" s="7"/>
      <c r="D57" s="7"/>
      <c r="E57" s="85">
        <f t="shared" si="0"/>
        <v>5476268.0100000016</v>
      </c>
      <c r="F57" s="228"/>
      <c r="G57" s="58"/>
      <c r="H57" s="58"/>
      <c r="I57" s="154" t="s">
        <v>216</v>
      </c>
      <c r="J57" s="153" t="s">
        <v>133</v>
      </c>
      <c r="K57" s="7">
        <v>700</v>
      </c>
      <c r="L57" s="179"/>
    </row>
    <row r="58" spans="1:12" ht="20">
      <c r="A58" s="43"/>
      <c r="B58" s="6"/>
      <c r="C58" s="7"/>
      <c r="D58" s="7"/>
      <c r="E58" s="85">
        <f t="shared" si="0"/>
        <v>5476268.0100000016</v>
      </c>
      <c r="F58" s="228"/>
      <c r="G58" s="58"/>
      <c r="H58" s="58"/>
      <c r="I58" s="154" t="s">
        <v>217</v>
      </c>
      <c r="J58" s="153" t="s">
        <v>208</v>
      </c>
      <c r="K58" s="7">
        <v>1000</v>
      </c>
      <c r="L58" s="179"/>
    </row>
    <row r="59" spans="1:12" ht="30">
      <c r="A59" s="43"/>
      <c r="B59" s="6"/>
      <c r="C59" s="7"/>
      <c r="D59" s="7"/>
      <c r="E59" s="85">
        <f t="shared" si="0"/>
        <v>5476268.0100000016</v>
      </c>
      <c r="F59" s="228"/>
      <c r="G59" s="58"/>
      <c r="H59" s="58"/>
      <c r="I59" s="154" t="s">
        <v>218</v>
      </c>
      <c r="J59" s="153" t="s">
        <v>133</v>
      </c>
      <c r="K59" s="7">
        <v>976</v>
      </c>
      <c r="L59" s="179"/>
    </row>
    <row r="60" spans="1:12" ht="30">
      <c r="A60" s="43"/>
      <c r="B60" s="6"/>
      <c r="C60" s="7"/>
      <c r="D60" s="7"/>
      <c r="E60" s="85">
        <f t="shared" si="0"/>
        <v>5476268.0100000016</v>
      </c>
      <c r="F60" s="228"/>
      <c r="G60" s="58"/>
      <c r="H60" s="58"/>
      <c r="I60" s="154">
        <v>20714747</v>
      </c>
      <c r="J60" s="153" t="s">
        <v>209</v>
      </c>
      <c r="K60" s="7">
        <v>42</v>
      </c>
      <c r="L60" s="179"/>
    </row>
    <row r="61" spans="1:12" ht="30">
      <c r="A61" s="43"/>
      <c r="B61" s="6"/>
      <c r="C61" s="7"/>
      <c r="D61" s="7"/>
      <c r="E61" s="85">
        <f t="shared" si="0"/>
        <v>5476268.0100000016</v>
      </c>
      <c r="F61" s="228"/>
      <c r="G61" s="58"/>
      <c r="H61" s="58"/>
      <c r="I61" s="154" t="s">
        <v>219</v>
      </c>
      <c r="J61" s="153" t="s">
        <v>135</v>
      </c>
      <c r="K61" s="7">
        <v>231.06</v>
      </c>
      <c r="L61" s="179"/>
    </row>
    <row r="62" spans="1:12" ht="30">
      <c r="A62" s="43"/>
      <c r="B62" s="6"/>
      <c r="C62" s="7"/>
      <c r="D62" s="7"/>
      <c r="E62" s="85">
        <f t="shared" si="0"/>
        <v>5476268.0100000016</v>
      </c>
      <c r="F62" s="228"/>
      <c r="G62" s="58"/>
      <c r="H62" s="58"/>
      <c r="I62" s="154" t="s">
        <v>220</v>
      </c>
      <c r="J62" s="153" t="s">
        <v>135</v>
      </c>
      <c r="K62" s="7">
        <v>1318.46</v>
      </c>
      <c r="L62" s="179"/>
    </row>
    <row r="63" spans="1:12" ht="30">
      <c r="A63" s="43"/>
      <c r="B63" s="6"/>
      <c r="C63" s="7"/>
      <c r="D63" s="7"/>
      <c r="E63" s="85">
        <f t="shared" si="0"/>
        <v>5476268.0100000016</v>
      </c>
      <c r="F63" s="228"/>
      <c r="G63" s="58"/>
      <c r="H63" s="58"/>
      <c r="I63" s="154" t="s">
        <v>221</v>
      </c>
      <c r="J63" s="153" t="s">
        <v>135</v>
      </c>
      <c r="K63" s="7">
        <v>1253.93</v>
      </c>
      <c r="L63" s="179"/>
    </row>
    <row r="64" spans="1:12" ht="30">
      <c r="A64" s="43"/>
      <c r="B64" s="6"/>
      <c r="C64" s="7"/>
      <c r="D64" s="7"/>
      <c r="E64" s="85">
        <f t="shared" si="0"/>
        <v>5476268.0100000016</v>
      </c>
      <c r="F64" s="228"/>
      <c r="G64" s="58"/>
      <c r="H64" s="58"/>
      <c r="I64" s="154" t="s">
        <v>222</v>
      </c>
      <c r="J64" s="153" t="s">
        <v>135</v>
      </c>
      <c r="K64" s="7">
        <v>444.94</v>
      </c>
      <c r="L64" s="179"/>
    </row>
    <row r="65" spans="1:12" ht="30">
      <c r="A65" s="43"/>
      <c r="B65" s="6"/>
      <c r="C65" s="7"/>
      <c r="D65" s="7"/>
      <c r="E65" s="85">
        <f t="shared" si="0"/>
        <v>5476268.0100000016</v>
      </c>
      <c r="F65" s="228"/>
      <c r="G65" s="58"/>
      <c r="H65" s="58"/>
      <c r="I65" s="154">
        <v>212161563</v>
      </c>
      <c r="J65" s="153" t="s">
        <v>136</v>
      </c>
      <c r="K65" s="7">
        <v>88.5</v>
      </c>
      <c r="L65" s="179"/>
    </row>
    <row r="66" spans="1:12" ht="30">
      <c r="A66" s="43"/>
      <c r="B66" s="6"/>
      <c r="C66" s="7"/>
      <c r="D66" s="7"/>
      <c r="E66" s="85">
        <f t="shared" si="0"/>
        <v>5476268.0100000016</v>
      </c>
      <c r="F66" s="228"/>
      <c r="G66" s="58"/>
      <c r="H66" s="58"/>
      <c r="I66" s="154">
        <v>212161257</v>
      </c>
      <c r="J66" s="153" t="s">
        <v>136</v>
      </c>
      <c r="K66" s="7">
        <v>80.5</v>
      </c>
      <c r="L66" s="179"/>
    </row>
    <row r="67" spans="1:12" ht="30">
      <c r="A67" s="43"/>
      <c r="B67" s="6"/>
      <c r="C67" s="7"/>
      <c r="D67" s="7"/>
      <c r="E67" s="85">
        <f t="shared" si="0"/>
        <v>5476268.0100000016</v>
      </c>
      <c r="F67" s="228"/>
      <c r="G67" s="58"/>
      <c r="H67" s="58"/>
      <c r="I67" s="154">
        <v>212608495</v>
      </c>
      <c r="J67" s="153" t="s">
        <v>136</v>
      </c>
      <c r="K67" s="7">
        <v>148.4</v>
      </c>
      <c r="L67" s="179"/>
    </row>
    <row r="68" spans="1:12" ht="30">
      <c r="A68" s="43"/>
      <c r="B68" s="6"/>
      <c r="C68" s="7"/>
      <c r="D68" s="7"/>
      <c r="E68" s="85">
        <f t="shared" si="0"/>
        <v>5476268.0100000016</v>
      </c>
      <c r="F68" s="228"/>
      <c r="G68" s="58"/>
      <c r="H68" s="58"/>
      <c r="I68" s="154">
        <v>213103814</v>
      </c>
      <c r="J68" s="153" t="s">
        <v>136</v>
      </c>
      <c r="K68" s="7">
        <v>46</v>
      </c>
      <c r="L68" s="179"/>
    </row>
    <row r="69" spans="1:12" ht="30">
      <c r="A69" s="43"/>
      <c r="B69" s="6"/>
      <c r="C69" s="7"/>
      <c r="D69" s="7"/>
      <c r="E69" s="85">
        <f t="shared" si="0"/>
        <v>5476268.0100000016</v>
      </c>
      <c r="F69" s="228"/>
      <c r="G69" s="58"/>
      <c r="H69" s="58"/>
      <c r="I69" s="154" t="s">
        <v>223</v>
      </c>
      <c r="J69" s="153" t="s">
        <v>137</v>
      </c>
      <c r="K69" s="7">
        <v>1409.21</v>
      </c>
      <c r="L69" s="179"/>
    </row>
    <row r="70" spans="1:12" ht="30">
      <c r="A70" s="43"/>
      <c r="B70" s="6"/>
      <c r="C70" s="7"/>
      <c r="D70" s="7"/>
      <c r="E70" s="85">
        <f t="shared" si="0"/>
        <v>5476268.0100000016</v>
      </c>
      <c r="F70" s="228"/>
      <c r="G70" s="58"/>
      <c r="H70" s="58"/>
      <c r="I70" s="154" t="s">
        <v>224</v>
      </c>
      <c r="J70" s="153" t="s">
        <v>137</v>
      </c>
      <c r="K70" s="7">
        <v>805.9</v>
      </c>
      <c r="L70" s="179"/>
    </row>
    <row r="71" spans="1:12" ht="20">
      <c r="A71" s="43"/>
      <c r="B71" s="6"/>
      <c r="C71" s="7"/>
      <c r="D71" s="7"/>
      <c r="E71" s="85">
        <f t="shared" si="0"/>
        <v>5476268.0100000016</v>
      </c>
      <c r="F71" s="228"/>
      <c r="G71" s="58"/>
      <c r="H71" s="58"/>
      <c r="I71" s="154">
        <v>22713</v>
      </c>
      <c r="J71" s="153" t="s">
        <v>210</v>
      </c>
      <c r="K71" s="7">
        <v>664.02</v>
      </c>
      <c r="L71" s="179"/>
    </row>
    <row r="72" spans="1:12" ht="30">
      <c r="A72" s="43"/>
      <c r="B72" s="6"/>
      <c r="C72" s="7"/>
      <c r="D72" s="7"/>
      <c r="E72" s="85">
        <f t="shared" si="0"/>
        <v>5476268.0100000016</v>
      </c>
      <c r="F72" s="228"/>
      <c r="G72" s="58"/>
      <c r="H72" s="58"/>
      <c r="I72" s="154">
        <v>213103930</v>
      </c>
      <c r="J72" s="153" t="s">
        <v>136</v>
      </c>
      <c r="K72" s="7">
        <v>382.9</v>
      </c>
      <c r="L72" s="179"/>
    </row>
    <row r="73" spans="1:12" ht="30">
      <c r="A73" s="43"/>
      <c r="B73" s="6"/>
      <c r="C73" s="7"/>
      <c r="D73" s="7"/>
      <c r="E73" s="85">
        <f t="shared" si="0"/>
        <v>5476268.0100000016</v>
      </c>
      <c r="F73" s="228"/>
      <c r="G73" s="58"/>
      <c r="H73" s="58"/>
      <c r="I73" s="154" t="s">
        <v>225</v>
      </c>
      <c r="J73" s="153" t="s">
        <v>135</v>
      </c>
      <c r="K73" s="7">
        <v>75.5</v>
      </c>
      <c r="L73" s="179"/>
    </row>
    <row r="74" spans="1:12" ht="30">
      <c r="A74" s="43"/>
      <c r="B74" s="6"/>
      <c r="C74" s="7"/>
      <c r="D74" s="7"/>
      <c r="E74" s="85">
        <f t="shared" ref="E74:E137" si="1">E73-C74+D74</f>
        <v>5476268.0100000016</v>
      </c>
      <c r="F74" s="228"/>
      <c r="G74" s="58"/>
      <c r="H74" s="58"/>
      <c r="I74" s="154" t="s">
        <v>226</v>
      </c>
      <c r="J74" s="153" t="s">
        <v>135</v>
      </c>
      <c r="K74" s="7">
        <v>271.08999999999997</v>
      </c>
      <c r="L74" s="179"/>
    </row>
    <row r="75" spans="1:12" ht="30">
      <c r="A75" s="43"/>
      <c r="B75" s="6"/>
      <c r="C75" s="7"/>
      <c r="D75" s="7"/>
      <c r="E75" s="85">
        <f t="shared" si="1"/>
        <v>5476268.0100000016</v>
      </c>
      <c r="F75" s="228"/>
      <c r="G75" s="58"/>
      <c r="H75" s="58"/>
      <c r="I75" s="154" t="s">
        <v>227</v>
      </c>
      <c r="J75" s="153" t="s">
        <v>135</v>
      </c>
      <c r="K75" s="7">
        <v>310.39999999999998</v>
      </c>
      <c r="L75" s="179"/>
    </row>
    <row r="76" spans="1:12" ht="20">
      <c r="A76" s="43"/>
      <c r="B76" s="6"/>
      <c r="C76" s="7"/>
      <c r="D76" s="7"/>
      <c r="E76" s="85">
        <f t="shared" si="1"/>
        <v>5476268.0100000016</v>
      </c>
      <c r="F76" s="228"/>
      <c r="G76" s="58"/>
      <c r="H76" s="58"/>
      <c r="I76" s="154">
        <v>40133</v>
      </c>
      <c r="J76" s="153" t="s">
        <v>211</v>
      </c>
      <c r="K76" s="7">
        <v>695</v>
      </c>
      <c r="L76" s="179"/>
    </row>
    <row r="77" spans="1:12" ht="21.5">
      <c r="A77" s="43">
        <v>15</v>
      </c>
      <c r="B77" s="6" t="s">
        <v>229</v>
      </c>
      <c r="C77" s="7">
        <v>40000</v>
      </c>
      <c r="D77" s="7"/>
      <c r="E77" s="85">
        <f t="shared" si="1"/>
        <v>5436268.0100000016</v>
      </c>
      <c r="F77" s="228" t="s">
        <v>228</v>
      </c>
      <c r="G77" s="58">
        <v>136516</v>
      </c>
      <c r="H77" s="58">
        <v>136516</v>
      </c>
      <c r="I77" s="58">
        <v>52726131</v>
      </c>
      <c r="J77" s="36" t="s">
        <v>230</v>
      </c>
      <c r="K77" s="161">
        <v>19945.099999999999</v>
      </c>
      <c r="L77" s="77" t="s">
        <v>453</v>
      </c>
    </row>
    <row r="78" spans="1:12" ht="21.5">
      <c r="A78" s="43"/>
      <c r="B78" s="6"/>
      <c r="C78" s="7"/>
      <c r="D78" s="7"/>
      <c r="E78" s="85">
        <f t="shared" si="1"/>
        <v>5436268.0100000016</v>
      </c>
      <c r="F78" s="228"/>
      <c r="G78" s="58"/>
      <c r="H78" s="58"/>
      <c r="I78" s="58">
        <v>52822869</v>
      </c>
      <c r="J78" s="36" t="s">
        <v>230</v>
      </c>
      <c r="K78" s="161">
        <v>54.9</v>
      </c>
      <c r="L78" s="179"/>
    </row>
    <row r="79" spans="1:12" ht="21.5">
      <c r="A79" s="43"/>
      <c r="B79" s="6"/>
      <c r="C79" s="7"/>
      <c r="D79" s="7"/>
      <c r="E79" s="85">
        <f t="shared" si="1"/>
        <v>5436268.0100000016</v>
      </c>
      <c r="F79" s="228"/>
      <c r="G79" s="58"/>
      <c r="H79" s="58"/>
      <c r="I79" s="58">
        <v>52488536</v>
      </c>
      <c r="J79" s="36" t="s">
        <v>231</v>
      </c>
      <c r="K79" s="155">
        <v>9728</v>
      </c>
      <c r="L79" s="179"/>
    </row>
    <row r="80" spans="1:12" ht="21.5">
      <c r="A80" s="43"/>
      <c r="B80" s="6"/>
      <c r="C80" s="7"/>
      <c r="D80" s="7"/>
      <c r="E80" s="85">
        <f t="shared" si="1"/>
        <v>5436268.0100000016</v>
      </c>
      <c r="F80" s="228"/>
      <c r="G80" s="58"/>
      <c r="H80" s="58"/>
      <c r="I80" s="58">
        <v>52726817</v>
      </c>
      <c r="J80" s="36" t="s">
        <v>230</v>
      </c>
      <c r="K80" s="155">
        <v>9981.0499999999993</v>
      </c>
      <c r="L80" s="179"/>
    </row>
    <row r="81" spans="1:16" ht="31.5">
      <c r="A81" s="43">
        <v>15</v>
      </c>
      <c r="B81" s="6" t="s">
        <v>32</v>
      </c>
      <c r="C81" s="7">
        <v>40000</v>
      </c>
      <c r="D81" s="7"/>
      <c r="E81" s="85">
        <f t="shared" si="1"/>
        <v>5396268.0100000016</v>
      </c>
      <c r="F81" s="228" t="s">
        <v>232</v>
      </c>
      <c r="G81" s="58">
        <v>136773</v>
      </c>
      <c r="H81" s="58">
        <v>136773</v>
      </c>
      <c r="I81" s="58">
        <v>6764578643</v>
      </c>
      <c r="J81" s="36" t="s">
        <v>233</v>
      </c>
      <c r="K81" s="7">
        <v>39699</v>
      </c>
      <c r="L81" s="77" t="s">
        <v>448</v>
      </c>
      <c r="M81" s="49"/>
      <c r="N81" s="49"/>
      <c r="O81" s="49"/>
      <c r="P81" s="49"/>
    </row>
    <row r="82" spans="1:16" ht="21.5">
      <c r="A82" s="43"/>
      <c r="B82" s="6"/>
      <c r="C82" s="7"/>
      <c r="D82" s="7"/>
      <c r="E82" s="85">
        <f t="shared" si="1"/>
        <v>5396268.0100000016</v>
      </c>
      <c r="F82" s="228"/>
      <c r="G82" s="58"/>
      <c r="H82" s="58"/>
      <c r="I82" s="58">
        <v>697</v>
      </c>
      <c r="J82" s="36" t="s">
        <v>404</v>
      </c>
      <c r="K82" s="7">
        <v>301</v>
      </c>
      <c r="L82" s="77"/>
      <c r="M82" s="49"/>
      <c r="N82" s="49"/>
      <c r="O82" s="49"/>
      <c r="P82" s="49"/>
    </row>
    <row r="83" spans="1:16" ht="30">
      <c r="A83" s="43">
        <v>15</v>
      </c>
      <c r="B83" s="6" t="s">
        <v>95</v>
      </c>
      <c r="C83" s="7">
        <v>40000</v>
      </c>
      <c r="D83" s="7"/>
      <c r="E83" s="85">
        <f t="shared" si="1"/>
        <v>5356268.0100000016</v>
      </c>
      <c r="F83" s="228" t="s">
        <v>232</v>
      </c>
      <c r="G83" s="58">
        <v>136908</v>
      </c>
      <c r="H83" s="58">
        <v>136908</v>
      </c>
      <c r="I83" s="58">
        <v>1268</v>
      </c>
      <c r="J83" s="120" t="s">
        <v>235</v>
      </c>
      <c r="K83" s="85">
        <v>40000</v>
      </c>
      <c r="L83" s="77" t="s">
        <v>454</v>
      </c>
      <c r="M83" s="49"/>
      <c r="N83" s="49"/>
      <c r="O83" s="49"/>
      <c r="P83" s="49"/>
    </row>
    <row r="84" spans="1:16" ht="21.5">
      <c r="A84" s="43">
        <v>15</v>
      </c>
      <c r="B84" s="6" t="s">
        <v>239</v>
      </c>
      <c r="C84" s="7">
        <v>40000</v>
      </c>
      <c r="D84" s="7"/>
      <c r="E84" s="85">
        <f t="shared" si="1"/>
        <v>5316268.0100000016</v>
      </c>
      <c r="F84" s="228" t="s">
        <v>234</v>
      </c>
      <c r="G84" s="58">
        <v>135834</v>
      </c>
      <c r="H84" s="58">
        <v>135834</v>
      </c>
      <c r="I84" s="17">
        <v>146</v>
      </c>
      <c r="J84" s="36" t="s">
        <v>236</v>
      </c>
      <c r="K84" s="7">
        <v>5452</v>
      </c>
      <c r="L84" s="77" t="s">
        <v>448</v>
      </c>
      <c r="M84" s="49"/>
      <c r="N84" s="49"/>
      <c r="O84" s="49"/>
      <c r="P84" s="49"/>
    </row>
    <row r="85" spans="1:16" ht="21.5">
      <c r="A85" s="43"/>
      <c r="B85" s="6"/>
      <c r="C85" s="7"/>
      <c r="D85" s="7"/>
      <c r="E85" s="85">
        <f t="shared" si="1"/>
        <v>5316268.0100000016</v>
      </c>
      <c r="F85" s="228"/>
      <c r="G85" s="58"/>
      <c r="H85" s="58"/>
      <c r="I85" s="17">
        <v>13763</v>
      </c>
      <c r="J85" s="36" t="s">
        <v>237</v>
      </c>
      <c r="K85" s="7">
        <v>3480.3</v>
      </c>
      <c r="L85" s="77"/>
      <c r="M85" s="49"/>
      <c r="N85" s="49"/>
      <c r="O85" s="49"/>
      <c r="P85" s="49"/>
    </row>
    <row r="86" spans="1:16" ht="41.5">
      <c r="A86" s="43"/>
      <c r="B86" s="6"/>
      <c r="C86" s="7"/>
      <c r="D86" s="7"/>
      <c r="E86" s="85">
        <f t="shared" si="1"/>
        <v>5316268.0100000016</v>
      </c>
      <c r="F86" s="228"/>
      <c r="G86" s="58"/>
      <c r="H86" s="58"/>
      <c r="I86" s="17">
        <v>12093</v>
      </c>
      <c r="J86" s="36" t="s">
        <v>238</v>
      </c>
      <c r="K86" s="7">
        <v>1538.96</v>
      </c>
      <c r="L86" s="77"/>
      <c r="M86" s="49"/>
      <c r="N86" s="49"/>
      <c r="O86" s="49"/>
      <c r="P86" s="49"/>
    </row>
    <row r="87" spans="1:16" ht="31.5">
      <c r="A87" s="43"/>
      <c r="B87" s="6"/>
      <c r="C87" s="7"/>
      <c r="D87" s="7"/>
      <c r="E87" s="85">
        <f t="shared" si="1"/>
        <v>5316268.0100000016</v>
      </c>
      <c r="F87" s="228"/>
      <c r="G87" s="58"/>
      <c r="H87" s="58"/>
      <c r="I87" s="17">
        <v>480725</v>
      </c>
      <c r="J87" s="36" t="s">
        <v>29</v>
      </c>
      <c r="K87" s="150">
        <v>29249.1</v>
      </c>
      <c r="L87" s="77"/>
      <c r="M87" s="49"/>
      <c r="N87" s="49"/>
      <c r="O87" s="49"/>
      <c r="P87" s="49"/>
    </row>
    <row r="88" spans="1:16" ht="21.5">
      <c r="A88" s="43"/>
      <c r="B88" s="6"/>
      <c r="C88" s="7"/>
      <c r="D88" s="7"/>
      <c r="E88" s="85">
        <f t="shared" si="1"/>
        <v>5316268.0100000016</v>
      </c>
      <c r="F88" s="228"/>
      <c r="G88" s="58"/>
      <c r="H88" s="58"/>
      <c r="I88" s="17">
        <v>52235270</v>
      </c>
      <c r="J88" s="36" t="s">
        <v>205</v>
      </c>
      <c r="K88" s="150">
        <v>279.64</v>
      </c>
      <c r="L88" s="77"/>
      <c r="M88" s="49"/>
      <c r="N88" s="49"/>
      <c r="O88" s="49"/>
      <c r="P88" s="49"/>
    </row>
    <row r="89" spans="1:16" ht="30">
      <c r="A89" s="43">
        <v>16</v>
      </c>
      <c r="B89" s="36" t="s">
        <v>327</v>
      </c>
      <c r="C89" s="7">
        <v>90000</v>
      </c>
      <c r="D89" s="7"/>
      <c r="E89" s="85">
        <f t="shared" si="1"/>
        <v>5226268.0100000016</v>
      </c>
      <c r="F89" s="228" t="s">
        <v>312</v>
      </c>
      <c r="G89" s="58"/>
      <c r="H89" s="58"/>
      <c r="I89" s="58" t="s">
        <v>317</v>
      </c>
      <c r="J89" s="120" t="s">
        <v>204</v>
      </c>
      <c r="K89" s="113">
        <v>5401.11</v>
      </c>
      <c r="L89" s="77"/>
      <c r="M89" s="49"/>
      <c r="N89" s="49"/>
      <c r="O89" s="49"/>
      <c r="P89" s="49"/>
    </row>
    <row r="90" spans="1:16" ht="30">
      <c r="A90" s="43"/>
      <c r="B90" s="6"/>
      <c r="C90" s="7"/>
      <c r="D90" s="7"/>
      <c r="E90" s="85">
        <f t="shared" si="1"/>
        <v>5226268.0100000016</v>
      </c>
      <c r="F90" s="228"/>
      <c r="G90" s="58"/>
      <c r="H90" s="58"/>
      <c r="I90" s="58" t="s">
        <v>318</v>
      </c>
      <c r="J90" s="120" t="s">
        <v>204</v>
      </c>
      <c r="K90" s="113">
        <v>4199.8500000000004</v>
      </c>
      <c r="L90" s="77"/>
      <c r="M90" s="49"/>
      <c r="N90" s="49"/>
      <c r="O90" s="49"/>
      <c r="P90" s="49"/>
    </row>
    <row r="91" spans="1:16" ht="30">
      <c r="A91" s="43"/>
      <c r="B91" s="6"/>
      <c r="C91" s="7"/>
      <c r="D91" s="7"/>
      <c r="E91" s="85">
        <f t="shared" si="1"/>
        <v>5226268.0100000016</v>
      </c>
      <c r="F91" s="228"/>
      <c r="G91" s="58"/>
      <c r="H91" s="58"/>
      <c r="I91" s="58" t="s">
        <v>319</v>
      </c>
      <c r="J91" s="120" t="s">
        <v>308</v>
      </c>
      <c r="K91" s="186">
        <v>4427.95</v>
      </c>
      <c r="L91" s="77"/>
      <c r="M91" s="49"/>
      <c r="N91" s="49"/>
      <c r="O91" s="49"/>
      <c r="P91" s="49"/>
    </row>
    <row r="92" spans="1:16" ht="30">
      <c r="A92" s="43"/>
      <c r="B92" s="6"/>
      <c r="C92" s="7"/>
      <c r="D92" s="7"/>
      <c r="E92" s="85">
        <f t="shared" si="1"/>
        <v>5226268.0100000016</v>
      </c>
      <c r="F92" s="228"/>
      <c r="G92" s="58"/>
      <c r="H92" s="58"/>
      <c r="I92" s="58" t="s">
        <v>320</v>
      </c>
      <c r="J92" s="120" t="s">
        <v>204</v>
      </c>
      <c r="K92" s="186">
        <v>799</v>
      </c>
      <c r="L92" s="77"/>
      <c r="M92" s="49"/>
      <c r="N92" s="49"/>
      <c r="O92" s="49"/>
      <c r="P92" s="49"/>
    </row>
    <row r="93" spans="1:16" ht="40">
      <c r="A93" s="43"/>
      <c r="B93" s="6"/>
      <c r="C93" s="7"/>
      <c r="D93" s="7"/>
      <c r="E93" s="85">
        <f t="shared" si="1"/>
        <v>5226268.0100000016</v>
      </c>
      <c r="F93" s="228"/>
      <c r="G93" s="58"/>
      <c r="H93" s="58"/>
      <c r="I93" s="200" t="s">
        <v>321</v>
      </c>
      <c r="J93" s="121" t="s">
        <v>314</v>
      </c>
      <c r="K93" s="113">
        <v>10136.299999999999</v>
      </c>
      <c r="L93" s="77"/>
      <c r="M93" s="49"/>
      <c r="N93" s="49"/>
      <c r="O93" s="49"/>
      <c r="P93" s="49"/>
    </row>
    <row r="94" spans="1:16" ht="30">
      <c r="A94" s="43"/>
      <c r="B94" s="6"/>
      <c r="C94" s="7"/>
      <c r="D94" s="7"/>
      <c r="E94" s="85">
        <f t="shared" si="1"/>
        <v>5226268.0100000016</v>
      </c>
      <c r="F94" s="228"/>
      <c r="G94" s="58"/>
      <c r="H94" s="58"/>
      <c r="I94" s="200" t="s">
        <v>322</v>
      </c>
      <c r="J94" s="121" t="s">
        <v>315</v>
      </c>
      <c r="K94" s="113">
        <v>10000</v>
      </c>
      <c r="L94" s="77"/>
      <c r="M94" s="49"/>
      <c r="N94" s="49"/>
      <c r="O94" s="49"/>
      <c r="P94" s="49"/>
    </row>
    <row r="95" spans="1:16" ht="40">
      <c r="A95" s="43"/>
      <c r="B95" s="6"/>
      <c r="C95" s="7"/>
      <c r="D95" s="7"/>
      <c r="E95" s="85">
        <f t="shared" si="1"/>
        <v>5226268.0100000016</v>
      </c>
      <c r="F95" s="228"/>
      <c r="G95" s="58"/>
      <c r="H95" s="58"/>
      <c r="I95" s="200" t="s">
        <v>323</v>
      </c>
      <c r="J95" s="120" t="s">
        <v>314</v>
      </c>
      <c r="K95" s="113">
        <v>5026.8</v>
      </c>
      <c r="L95" s="77"/>
      <c r="M95" s="49"/>
      <c r="N95" s="49"/>
      <c r="O95" s="49"/>
      <c r="P95" s="49"/>
    </row>
    <row r="96" spans="1:16" ht="40">
      <c r="A96" s="43"/>
      <c r="B96" s="6"/>
      <c r="C96" s="7"/>
      <c r="D96" s="7"/>
      <c r="E96" s="85">
        <f t="shared" si="1"/>
        <v>5226268.0100000016</v>
      </c>
      <c r="F96" s="228"/>
      <c r="G96" s="58"/>
      <c r="H96" s="58"/>
      <c r="I96" s="58" t="s">
        <v>324</v>
      </c>
      <c r="J96" s="120" t="s">
        <v>316</v>
      </c>
      <c r="K96" s="187">
        <v>6860.04</v>
      </c>
      <c r="L96" s="77"/>
      <c r="M96" s="49"/>
      <c r="N96" s="49"/>
      <c r="O96" s="49"/>
      <c r="P96" s="49"/>
    </row>
    <row r="97" spans="1:16" ht="30">
      <c r="A97" s="43"/>
      <c r="B97" s="6"/>
      <c r="C97" s="7"/>
      <c r="D97" s="7"/>
      <c r="E97" s="85">
        <f t="shared" si="1"/>
        <v>5226268.0100000016</v>
      </c>
      <c r="F97" s="228"/>
      <c r="G97" s="58"/>
      <c r="H97" s="58"/>
      <c r="I97" s="58" t="s">
        <v>325</v>
      </c>
      <c r="J97" s="120" t="s">
        <v>308</v>
      </c>
      <c r="K97" s="186">
        <v>10198.16</v>
      </c>
      <c r="L97" s="77"/>
      <c r="M97" s="49"/>
      <c r="N97" s="49"/>
      <c r="O97" s="49"/>
      <c r="P97" s="49"/>
    </row>
    <row r="98" spans="1:16" ht="30">
      <c r="A98" s="43"/>
      <c r="B98" s="6"/>
      <c r="C98" s="7"/>
      <c r="D98" s="7"/>
      <c r="E98" s="85">
        <f t="shared" si="1"/>
        <v>5226268.0100000016</v>
      </c>
      <c r="F98" s="228"/>
      <c r="G98" s="58"/>
      <c r="H98" s="58"/>
      <c r="I98" s="58" t="s">
        <v>319</v>
      </c>
      <c r="J98" s="120" t="s">
        <v>308</v>
      </c>
      <c r="K98" s="186">
        <v>4496</v>
      </c>
      <c r="L98" s="77"/>
      <c r="M98" s="49"/>
      <c r="N98" s="49"/>
      <c r="O98" s="49"/>
      <c r="P98" s="49"/>
    </row>
    <row r="99" spans="1:16" ht="30">
      <c r="A99" s="43"/>
      <c r="B99" s="6"/>
      <c r="C99" s="7"/>
      <c r="D99" s="7"/>
      <c r="E99" s="85">
        <f t="shared" si="1"/>
        <v>5226268.0100000016</v>
      </c>
      <c r="F99" s="228"/>
      <c r="G99" s="58"/>
      <c r="H99" s="58"/>
      <c r="I99" s="58" t="s">
        <v>319</v>
      </c>
      <c r="J99" s="120" t="s">
        <v>308</v>
      </c>
      <c r="K99" s="186">
        <v>3454.8</v>
      </c>
      <c r="L99" s="77"/>
      <c r="M99" s="49"/>
      <c r="N99" s="49"/>
      <c r="O99" s="49"/>
      <c r="P99" s="49"/>
    </row>
    <row r="100" spans="1:16" ht="30">
      <c r="A100" s="43"/>
      <c r="B100" s="6"/>
      <c r="C100" s="7"/>
      <c r="D100" s="7"/>
      <c r="E100" s="85">
        <f t="shared" si="1"/>
        <v>5226268.0100000016</v>
      </c>
      <c r="F100" s="228"/>
      <c r="G100" s="58"/>
      <c r="H100" s="58"/>
      <c r="I100" s="58" t="s">
        <v>326</v>
      </c>
      <c r="J100" s="120" t="s">
        <v>204</v>
      </c>
      <c r="K100" s="186">
        <v>24999.99</v>
      </c>
      <c r="L100" s="77"/>
      <c r="M100" s="49"/>
      <c r="N100" s="49"/>
      <c r="O100" s="49"/>
      <c r="P100" s="49"/>
    </row>
    <row r="101" spans="1:16" ht="31.5">
      <c r="A101" s="43">
        <v>17</v>
      </c>
      <c r="B101" s="147" t="s">
        <v>229</v>
      </c>
      <c r="C101" s="150">
        <v>40000</v>
      </c>
      <c r="D101" s="150"/>
      <c r="E101" s="85">
        <f t="shared" si="1"/>
        <v>5186268.0100000016</v>
      </c>
      <c r="F101" s="238" t="s">
        <v>240</v>
      </c>
      <c r="G101" s="148">
        <v>67918</v>
      </c>
      <c r="H101" s="148">
        <v>67918</v>
      </c>
      <c r="I101" s="58">
        <v>111523</v>
      </c>
      <c r="J101" s="36" t="s">
        <v>28</v>
      </c>
      <c r="K101" s="7">
        <v>15999.2</v>
      </c>
      <c r="L101" s="198" t="s">
        <v>448</v>
      </c>
      <c r="M101" s="158"/>
      <c r="N101" s="158"/>
      <c r="O101" s="158"/>
      <c r="P101" s="49"/>
    </row>
    <row r="102" spans="1:16" ht="21.5">
      <c r="A102" s="43"/>
      <c r="B102" s="156"/>
      <c r="C102" s="150"/>
      <c r="D102" s="150"/>
      <c r="E102" s="85">
        <f t="shared" si="1"/>
        <v>5186268.0100000016</v>
      </c>
      <c r="F102" s="238"/>
      <c r="G102" s="148"/>
      <c r="H102" s="148"/>
      <c r="I102" s="58">
        <v>52747773</v>
      </c>
      <c r="J102" s="36" t="s">
        <v>205</v>
      </c>
      <c r="K102" s="7">
        <v>6548.8</v>
      </c>
      <c r="L102" s="197"/>
      <c r="M102" s="158"/>
      <c r="N102" s="158"/>
      <c r="O102" s="158"/>
      <c r="P102" s="49"/>
    </row>
    <row r="103" spans="1:16" ht="21.5">
      <c r="A103" s="43"/>
      <c r="B103" s="156"/>
      <c r="C103" s="150"/>
      <c r="D103" s="150"/>
      <c r="E103" s="85">
        <f t="shared" si="1"/>
        <v>5186268.0100000016</v>
      </c>
      <c r="F103" s="238"/>
      <c r="G103" s="148"/>
      <c r="H103" s="148"/>
      <c r="I103" s="58">
        <v>52747721</v>
      </c>
      <c r="J103" s="36" t="s">
        <v>205</v>
      </c>
      <c r="K103" s="7">
        <v>1491.45</v>
      </c>
      <c r="L103" s="197"/>
      <c r="M103" s="158"/>
      <c r="N103" s="158"/>
      <c r="O103" s="158"/>
      <c r="P103" s="49"/>
    </row>
    <row r="104" spans="1:16" ht="21.5">
      <c r="A104" s="43"/>
      <c r="B104" s="156"/>
      <c r="C104" s="195"/>
      <c r="D104" s="195"/>
      <c r="E104" s="85">
        <f t="shared" si="1"/>
        <v>5186268.0100000016</v>
      </c>
      <c r="F104" s="156"/>
      <c r="G104" s="196"/>
      <c r="H104" s="196"/>
      <c r="I104" s="58">
        <v>53118242</v>
      </c>
      <c r="J104" s="36" t="s">
        <v>205</v>
      </c>
      <c r="K104" s="7">
        <v>737</v>
      </c>
      <c r="L104" s="197"/>
      <c r="M104" s="158"/>
      <c r="N104" s="158"/>
      <c r="O104" s="158"/>
      <c r="P104" s="49"/>
    </row>
    <row r="105" spans="1:16" ht="21.5">
      <c r="A105" s="43"/>
      <c r="B105" s="156"/>
      <c r="C105" s="195"/>
      <c r="D105" s="195"/>
      <c r="E105" s="85">
        <f t="shared" si="1"/>
        <v>5186268.0100000016</v>
      </c>
      <c r="F105" s="156"/>
      <c r="G105" s="196"/>
      <c r="H105" s="196"/>
      <c r="I105" s="58">
        <v>3558</v>
      </c>
      <c r="J105" s="36" t="s">
        <v>338</v>
      </c>
      <c r="K105" s="7">
        <v>15223.55</v>
      </c>
      <c r="L105" s="197"/>
      <c r="M105" s="158"/>
      <c r="N105" s="158"/>
      <c r="O105" s="158"/>
      <c r="P105" s="49"/>
    </row>
    <row r="106" spans="1:16" ht="21.5">
      <c r="A106" s="43">
        <v>23</v>
      </c>
      <c r="B106" s="149" t="s">
        <v>267</v>
      </c>
      <c r="C106" s="150">
        <v>103056.94</v>
      </c>
      <c r="D106" s="159"/>
      <c r="E106" s="85">
        <f t="shared" si="1"/>
        <v>5083211.0700000012</v>
      </c>
      <c r="F106" s="238" t="s">
        <v>97</v>
      </c>
      <c r="G106" s="148">
        <v>47819</v>
      </c>
      <c r="H106" s="148">
        <v>47819</v>
      </c>
      <c r="I106" s="219">
        <v>66901112212177</v>
      </c>
      <c r="J106" s="16" t="s">
        <v>389</v>
      </c>
      <c r="K106" s="150">
        <v>735</v>
      </c>
      <c r="L106" s="236" t="s">
        <v>450</v>
      </c>
      <c r="M106" s="49"/>
    </row>
    <row r="107" spans="1:16" ht="20">
      <c r="A107" s="43"/>
      <c r="B107" s="149"/>
      <c r="C107" s="150"/>
      <c r="D107" s="159"/>
      <c r="E107" s="85">
        <f t="shared" si="1"/>
        <v>5083211.0700000012</v>
      </c>
      <c r="F107" s="156"/>
      <c r="G107" s="157"/>
      <c r="H107" s="157"/>
      <c r="I107" s="220">
        <v>41256</v>
      </c>
      <c r="J107" s="16" t="s">
        <v>390</v>
      </c>
      <c r="K107" s="150">
        <v>640</v>
      </c>
      <c r="L107" s="198"/>
      <c r="M107" s="49"/>
    </row>
    <row r="108" spans="1:16" ht="30">
      <c r="A108" s="43"/>
      <c r="B108" s="160"/>
      <c r="C108" s="159"/>
      <c r="D108" s="159"/>
      <c r="E108" s="85">
        <f t="shared" si="1"/>
        <v>5083211.0700000012</v>
      </c>
      <c r="F108" s="156"/>
      <c r="G108" s="157"/>
      <c r="H108" s="157"/>
      <c r="I108" s="220">
        <v>914893</v>
      </c>
      <c r="J108" s="16" t="s">
        <v>391</v>
      </c>
      <c r="K108" s="150">
        <v>259</v>
      </c>
      <c r="L108" s="198"/>
      <c r="M108" s="49"/>
    </row>
    <row r="109" spans="1:16" ht="40">
      <c r="A109" s="43"/>
      <c r="B109" s="160"/>
      <c r="C109" s="159"/>
      <c r="D109" s="159"/>
      <c r="E109" s="85">
        <f t="shared" si="1"/>
        <v>5083211.0700000012</v>
      </c>
      <c r="F109" s="156"/>
      <c r="G109" s="157"/>
      <c r="H109" s="157"/>
      <c r="I109" s="220">
        <v>20181107</v>
      </c>
      <c r="J109" s="16" t="s">
        <v>392</v>
      </c>
      <c r="K109" s="150">
        <v>61</v>
      </c>
      <c r="L109" s="198"/>
      <c r="M109" s="49"/>
    </row>
    <row r="110" spans="1:16" ht="30">
      <c r="A110" s="43"/>
      <c r="B110" s="160"/>
      <c r="C110" s="159"/>
      <c r="D110" s="159"/>
      <c r="E110" s="85">
        <f t="shared" si="1"/>
        <v>5083211.0700000012</v>
      </c>
      <c r="F110" s="156"/>
      <c r="G110" s="157"/>
      <c r="H110" s="157"/>
      <c r="I110" s="220">
        <v>112053</v>
      </c>
      <c r="J110" s="16" t="s">
        <v>393</v>
      </c>
      <c r="K110" s="150">
        <v>289</v>
      </c>
      <c r="L110" s="198"/>
      <c r="M110" s="49"/>
    </row>
    <row r="111" spans="1:16" ht="50">
      <c r="A111" s="43"/>
      <c r="B111" s="160"/>
      <c r="C111" s="159"/>
      <c r="D111" s="159"/>
      <c r="E111" s="85">
        <f t="shared" si="1"/>
        <v>5083211.0700000012</v>
      </c>
      <c r="F111" s="156"/>
      <c r="G111" s="157"/>
      <c r="H111" s="157"/>
      <c r="I111" s="220">
        <v>1222</v>
      </c>
      <c r="J111" s="16" t="s">
        <v>402</v>
      </c>
      <c r="K111" s="150">
        <v>6720</v>
      </c>
      <c r="L111" s="198"/>
      <c r="M111" s="49"/>
    </row>
    <row r="112" spans="1:16" ht="20">
      <c r="A112" s="43"/>
      <c r="B112" s="160"/>
      <c r="C112" s="159"/>
      <c r="D112" s="159"/>
      <c r="E112" s="85">
        <f t="shared" si="1"/>
        <v>5083211.0700000012</v>
      </c>
      <c r="F112" s="156"/>
      <c r="G112" s="157"/>
      <c r="H112" s="157"/>
      <c r="I112" s="220">
        <v>218683</v>
      </c>
      <c r="J112" s="16" t="s">
        <v>394</v>
      </c>
      <c r="K112" s="150">
        <v>1600</v>
      </c>
      <c r="L112" s="198"/>
      <c r="M112" s="49"/>
    </row>
    <row r="113" spans="1:13" ht="20">
      <c r="A113" s="43"/>
      <c r="B113" s="160"/>
      <c r="C113" s="159"/>
      <c r="D113" s="159"/>
      <c r="E113" s="85">
        <f t="shared" si="1"/>
        <v>5083211.0700000012</v>
      </c>
      <c r="F113" s="156"/>
      <c r="G113" s="157"/>
      <c r="H113" s="157"/>
      <c r="I113" s="220">
        <v>2857422</v>
      </c>
      <c r="J113" s="16" t="s">
        <v>403</v>
      </c>
      <c r="K113" s="150">
        <v>17923</v>
      </c>
      <c r="L113" s="198"/>
      <c r="M113" s="49"/>
    </row>
    <row r="114" spans="1:13" ht="40">
      <c r="A114" s="43"/>
      <c r="B114" s="160"/>
      <c r="C114" s="159"/>
      <c r="D114" s="159"/>
      <c r="E114" s="85">
        <f t="shared" si="1"/>
        <v>5083211.0700000012</v>
      </c>
      <c r="F114" s="156"/>
      <c r="G114" s="157"/>
      <c r="H114" s="157"/>
      <c r="I114" s="220">
        <v>121</v>
      </c>
      <c r="J114" s="16" t="s">
        <v>395</v>
      </c>
      <c r="K114" s="150">
        <v>1550</v>
      </c>
      <c r="L114" s="198"/>
      <c r="M114" s="49"/>
    </row>
    <row r="115" spans="1:13" ht="40">
      <c r="A115" s="43"/>
      <c r="B115" s="160"/>
      <c r="C115" s="159"/>
      <c r="D115" s="159"/>
      <c r="E115" s="85">
        <f t="shared" si="1"/>
        <v>5083211.0700000012</v>
      </c>
      <c r="F115" s="156"/>
      <c r="G115" s="157"/>
      <c r="H115" s="157"/>
      <c r="I115" s="220">
        <v>120</v>
      </c>
      <c r="J115" s="16" t="s">
        <v>395</v>
      </c>
      <c r="K115" s="150">
        <v>3100</v>
      </c>
      <c r="L115" s="198"/>
      <c r="M115" s="49"/>
    </row>
    <row r="116" spans="1:13" ht="40">
      <c r="A116" s="43"/>
      <c r="B116" s="160"/>
      <c r="C116" s="159"/>
      <c r="D116" s="159"/>
      <c r="E116" s="85">
        <f t="shared" si="1"/>
        <v>5083211.0700000012</v>
      </c>
      <c r="F116" s="156"/>
      <c r="G116" s="157"/>
      <c r="H116" s="157"/>
      <c r="I116" s="220">
        <v>122</v>
      </c>
      <c r="J116" s="16" t="s">
        <v>395</v>
      </c>
      <c r="K116" s="150">
        <v>3100</v>
      </c>
      <c r="L116" s="198"/>
      <c r="M116" s="49"/>
    </row>
    <row r="117" spans="1:13" ht="30">
      <c r="A117" s="43"/>
      <c r="B117" s="160"/>
      <c r="C117" s="159"/>
      <c r="D117" s="159"/>
      <c r="E117" s="85">
        <f t="shared" si="1"/>
        <v>5083211.0700000012</v>
      </c>
      <c r="F117" s="156"/>
      <c r="G117" s="157"/>
      <c r="H117" s="157"/>
      <c r="I117" s="220">
        <v>7347</v>
      </c>
      <c r="J117" s="16" t="s">
        <v>396</v>
      </c>
      <c r="K117" s="150">
        <v>15000.01</v>
      </c>
      <c r="L117" s="198"/>
      <c r="M117" s="49"/>
    </row>
    <row r="118" spans="1:13" ht="30">
      <c r="A118" s="43"/>
      <c r="B118" s="160"/>
      <c r="C118" s="159"/>
      <c r="D118" s="159"/>
      <c r="E118" s="85">
        <f t="shared" si="1"/>
        <v>5083211.0700000012</v>
      </c>
      <c r="F118" s="156"/>
      <c r="G118" s="157"/>
      <c r="H118" s="157"/>
      <c r="I118" s="220">
        <v>18716</v>
      </c>
      <c r="J118" s="16" t="s">
        <v>397</v>
      </c>
      <c r="K118" s="150">
        <v>24880</v>
      </c>
      <c r="L118" s="198"/>
      <c r="M118" s="49"/>
    </row>
    <row r="119" spans="1:13" ht="30">
      <c r="A119" s="43"/>
      <c r="B119" s="160"/>
      <c r="C119" s="159"/>
      <c r="D119" s="159"/>
      <c r="E119" s="85">
        <f t="shared" si="1"/>
        <v>5083211.0700000012</v>
      </c>
      <c r="F119" s="156"/>
      <c r="G119" s="157"/>
      <c r="H119" s="157"/>
      <c r="I119" s="220">
        <v>1273</v>
      </c>
      <c r="J119" s="16" t="s">
        <v>398</v>
      </c>
      <c r="K119" s="150">
        <v>54</v>
      </c>
      <c r="L119" s="198"/>
      <c r="M119" s="49"/>
    </row>
    <row r="120" spans="1:13" ht="20">
      <c r="A120" s="43"/>
      <c r="B120" s="160"/>
      <c r="C120" s="159"/>
      <c r="D120" s="159"/>
      <c r="E120" s="85">
        <f t="shared" si="1"/>
        <v>5083211.0700000012</v>
      </c>
      <c r="F120" s="156"/>
      <c r="G120" s="157"/>
      <c r="H120" s="157"/>
      <c r="I120" s="220">
        <v>237</v>
      </c>
      <c r="J120" s="16" t="s">
        <v>399</v>
      </c>
      <c r="K120" s="150">
        <v>21283.99</v>
      </c>
      <c r="L120" s="198"/>
      <c r="M120" s="49"/>
    </row>
    <row r="121" spans="1:13" ht="30">
      <c r="A121" s="43"/>
      <c r="B121" s="160"/>
      <c r="C121" s="159"/>
      <c r="D121" s="159"/>
      <c r="E121" s="85">
        <f t="shared" si="1"/>
        <v>5083211.0700000012</v>
      </c>
      <c r="F121" s="156"/>
      <c r="G121" s="157"/>
      <c r="H121" s="157"/>
      <c r="I121" s="220">
        <v>7430</v>
      </c>
      <c r="J121" s="16" t="s">
        <v>400</v>
      </c>
      <c r="K121" s="150">
        <v>5120.01</v>
      </c>
      <c r="L121" s="198"/>
      <c r="M121" s="49"/>
    </row>
    <row r="122" spans="1:13" ht="30">
      <c r="A122" s="43"/>
      <c r="B122" s="160"/>
      <c r="C122" s="159"/>
      <c r="D122" s="159"/>
      <c r="E122" s="85">
        <f t="shared" si="1"/>
        <v>5083211.0700000012</v>
      </c>
      <c r="F122" s="156"/>
      <c r="G122" s="157"/>
      <c r="H122" s="157"/>
      <c r="I122" s="220">
        <v>68969</v>
      </c>
      <c r="J122" s="16" t="s">
        <v>401</v>
      </c>
      <c r="K122" s="150">
        <v>741.93</v>
      </c>
      <c r="L122" s="198"/>
      <c r="M122" s="49"/>
    </row>
    <row r="123" spans="1:13" ht="41.5">
      <c r="A123" s="43">
        <v>23</v>
      </c>
      <c r="B123" s="6" t="s">
        <v>242</v>
      </c>
      <c r="C123" s="7">
        <v>29795.53</v>
      </c>
      <c r="D123" s="7"/>
      <c r="E123" s="85">
        <f t="shared" si="1"/>
        <v>5053415.540000001</v>
      </c>
      <c r="F123" s="228" t="s">
        <v>241</v>
      </c>
      <c r="G123" s="58">
        <v>47895</v>
      </c>
      <c r="H123" s="58">
        <v>47895</v>
      </c>
      <c r="I123" s="221" t="s">
        <v>251</v>
      </c>
      <c r="J123" s="149" t="s">
        <v>243</v>
      </c>
      <c r="K123" s="150">
        <v>883.03</v>
      </c>
      <c r="L123" s="198"/>
      <c r="M123" s="49"/>
    </row>
    <row r="124" spans="1:13" ht="21.5">
      <c r="A124" s="43"/>
      <c r="B124" s="6"/>
      <c r="C124" s="7"/>
      <c r="D124" s="7"/>
      <c r="E124" s="85">
        <f t="shared" si="1"/>
        <v>5053415.540000001</v>
      </c>
      <c r="F124" s="228"/>
      <c r="G124" s="58"/>
      <c r="H124" s="58"/>
      <c r="I124" s="221" t="s">
        <v>252</v>
      </c>
      <c r="J124" s="149" t="s">
        <v>244</v>
      </c>
      <c r="K124" s="150">
        <v>746.13</v>
      </c>
      <c r="L124" s="222"/>
      <c r="M124" s="49"/>
    </row>
    <row r="125" spans="1:13" ht="21.5">
      <c r="A125" s="43"/>
      <c r="B125" s="6"/>
      <c r="C125" s="7"/>
      <c r="D125" s="7"/>
      <c r="E125" s="85">
        <f t="shared" si="1"/>
        <v>5053415.540000001</v>
      </c>
      <c r="F125" s="228"/>
      <c r="G125" s="58"/>
      <c r="H125" s="58"/>
      <c r="I125" s="221" t="s">
        <v>253</v>
      </c>
      <c r="J125" s="149" t="s">
        <v>245</v>
      </c>
      <c r="K125" s="150">
        <v>2450.37</v>
      </c>
      <c r="L125" s="222"/>
      <c r="M125" s="49"/>
    </row>
    <row r="126" spans="1:13" ht="51.5">
      <c r="A126" s="43"/>
      <c r="B126" s="6"/>
      <c r="C126" s="7"/>
      <c r="D126" s="7"/>
      <c r="E126" s="85">
        <f t="shared" si="1"/>
        <v>5053415.540000001</v>
      </c>
      <c r="F126" s="228"/>
      <c r="G126" s="58"/>
      <c r="H126" s="58"/>
      <c r="I126" s="223" t="s">
        <v>254</v>
      </c>
      <c r="J126" s="149" t="s">
        <v>246</v>
      </c>
      <c r="K126" s="150">
        <v>3500</v>
      </c>
      <c r="L126" s="222"/>
      <c r="M126" s="49"/>
    </row>
    <row r="127" spans="1:13" ht="51.5">
      <c r="A127" s="43"/>
      <c r="B127" s="6"/>
      <c r="C127" s="7"/>
      <c r="D127" s="7"/>
      <c r="E127" s="85">
        <f t="shared" si="1"/>
        <v>5053415.540000001</v>
      </c>
      <c r="F127" s="228"/>
      <c r="G127" s="58"/>
      <c r="H127" s="58"/>
      <c r="I127" s="223" t="s">
        <v>255</v>
      </c>
      <c r="J127" s="149" t="s">
        <v>246</v>
      </c>
      <c r="K127" s="150">
        <v>1500</v>
      </c>
      <c r="L127" s="222"/>
      <c r="M127" s="49"/>
    </row>
    <row r="128" spans="1:13" ht="21.5">
      <c r="A128" s="43"/>
      <c r="B128" s="6"/>
      <c r="C128" s="7"/>
      <c r="D128" s="7"/>
      <c r="E128" s="85">
        <f t="shared" si="1"/>
        <v>5053415.540000001</v>
      </c>
      <c r="F128" s="228"/>
      <c r="G128" s="58"/>
      <c r="H128" s="58"/>
      <c r="I128" s="223" t="s">
        <v>256</v>
      </c>
      <c r="J128" s="149" t="s">
        <v>247</v>
      </c>
      <c r="K128" s="150">
        <v>1200</v>
      </c>
      <c r="L128" s="222"/>
      <c r="M128" s="49"/>
    </row>
    <row r="129" spans="1:12" ht="31.5">
      <c r="A129" s="43"/>
      <c r="B129" s="6"/>
      <c r="C129" s="7"/>
      <c r="D129" s="7"/>
      <c r="E129" s="85">
        <f t="shared" si="1"/>
        <v>5053415.540000001</v>
      </c>
      <c r="F129" s="228"/>
      <c r="G129" s="58"/>
      <c r="H129" s="58"/>
      <c r="I129" s="221" t="s">
        <v>257</v>
      </c>
      <c r="J129" s="149" t="s">
        <v>248</v>
      </c>
      <c r="K129" s="150">
        <v>8720</v>
      </c>
      <c r="L129" s="222"/>
    </row>
    <row r="130" spans="1:12" ht="31.5">
      <c r="A130" s="43"/>
      <c r="B130" s="6"/>
      <c r="C130" s="7"/>
      <c r="D130" s="7"/>
      <c r="E130" s="85">
        <f t="shared" si="1"/>
        <v>5053415.540000001</v>
      </c>
      <c r="F130" s="228"/>
      <c r="G130" s="58"/>
      <c r="H130" s="58"/>
      <c r="I130" s="221" t="s">
        <v>258</v>
      </c>
      <c r="J130" s="149" t="s">
        <v>248</v>
      </c>
      <c r="K130" s="150">
        <v>8720</v>
      </c>
      <c r="L130" s="222"/>
    </row>
    <row r="131" spans="1:12" ht="31.5">
      <c r="A131" s="43"/>
      <c r="B131" s="6"/>
      <c r="C131" s="7"/>
      <c r="D131" s="7"/>
      <c r="E131" s="85">
        <f t="shared" si="1"/>
        <v>5053415.540000001</v>
      </c>
      <c r="F131" s="228"/>
      <c r="G131" s="58"/>
      <c r="H131" s="58"/>
      <c r="I131" s="221" t="s">
        <v>259</v>
      </c>
      <c r="J131" s="149" t="s">
        <v>249</v>
      </c>
      <c r="K131" s="150">
        <v>127</v>
      </c>
      <c r="L131" s="222"/>
    </row>
    <row r="132" spans="1:12" ht="31.5">
      <c r="A132" s="43"/>
      <c r="B132" s="6"/>
      <c r="C132" s="7"/>
      <c r="D132" s="7"/>
      <c r="E132" s="85">
        <f t="shared" si="1"/>
        <v>5053415.540000001</v>
      </c>
      <c r="F132" s="228"/>
      <c r="G132" s="58"/>
      <c r="H132" s="58"/>
      <c r="I132" s="221" t="s">
        <v>260</v>
      </c>
      <c r="J132" s="149" t="s">
        <v>249</v>
      </c>
      <c r="K132" s="150">
        <v>112</v>
      </c>
      <c r="L132" s="222"/>
    </row>
    <row r="133" spans="1:12" ht="31.5">
      <c r="A133" s="43"/>
      <c r="B133" s="6"/>
      <c r="C133" s="7"/>
      <c r="D133" s="7"/>
      <c r="E133" s="85">
        <f t="shared" si="1"/>
        <v>5053415.540000001</v>
      </c>
      <c r="F133" s="228"/>
      <c r="G133" s="58"/>
      <c r="H133" s="58"/>
      <c r="I133" s="221" t="s">
        <v>261</v>
      </c>
      <c r="J133" s="149" t="s">
        <v>249</v>
      </c>
      <c r="K133" s="150">
        <v>129</v>
      </c>
      <c r="L133" s="222"/>
    </row>
    <row r="134" spans="1:12" ht="31.5">
      <c r="A134" s="43"/>
      <c r="B134" s="6"/>
      <c r="C134" s="7"/>
      <c r="D134" s="7"/>
      <c r="E134" s="85">
        <f t="shared" si="1"/>
        <v>5053415.540000001</v>
      </c>
      <c r="F134" s="228"/>
      <c r="G134" s="58"/>
      <c r="H134" s="58"/>
      <c r="I134" s="221" t="s">
        <v>262</v>
      </c>
      <c r="J134" s="149" t="s">
        <v>249</v>
      </c>
      <c r="K134" s="150">
        <v>131</v>
      </c>
      <c r="L134" s="222"/>
    </row>
    <row r="135" spans="1:12" ht="31.5">
      <c r="A135" s="43"/>
      <c r="B135" s="6"/>
      <c r="C135" s="7"/>
      <c r="D135" s="7"/>
      <c r="E135" s="85">
        <f t="shared" si="1"/>
        <v>5053415.540000001</v>
      </c>
      <c r="F135" s="228"/>
      <c r="G135" s="58"/>
      <c r="H135" s="58"/>
      <c r="I135" s="174" t="s">
        <v>263</v>
      </c>
      <c r="J135" s="36" t="s">
        <v>249</v>
      </c>
      <c r="K135" s="7">
        <v>112</v>
      </c>
      <c r="L135" s="179"/>
    </row>
    <row r="136" spans="1:12" ht="31.5">
      <c r="A136" s="43"/>
      <c r="B136" s="6"/>
      <c r="C136" s="7"/>
      <c r="D136" s="7"/>
      <c r="E136" s="85">
        <f t="shared" si="1"/>
        <v>5053415.540000001</v>
      </c>
      <c r="F136" s="228"/>
      <c r="G136" s="58"/>
      <c r="H136" s="58"/>
      <c r="I136" s="174" t="s">
        <v>264</v>
      </c>
      <c r="J136" s="36" t="s">
        <v>249</v>
      </c>
      <c r="K136" s="7">
        <v>127</v>
      </c>
      <c r="L136" s="179"/>
    </row>
    <row r="137" spans="1:12" ht="31.5">
      <c r="A137" s="43"/>
      <c r="B137" s="6"/>
      <c r="C137" s="7"/>
      <c r="D137" s="7"/>
      <c r="E137" s="85">
        <f t="shared" si="1"/>
        <v>5053415.540000001</v>
      </c>
      <c r="F137" s="228"/>
      <c r="G137" s="58"/>
      <c r="H137" s="58"/>
      <c r="I137" s="174" t="s">
        <v>265</v>
      </c>
      <c r="J137" s="36" t="s">
        <v>249</v>
      </c>
      <c r="K137" s="7">
        <v>129</v>
      </c>
      <c r="L137" s="179"/>
    </row>
    <row r="138" spans="1:12" ht="31.5">
      <c r="A138" s="43"/>
      <c r="B138" s="6"/>
      <c r="C138" s="7"/>
      <c r="D138" s="7"/>
      <c r="E138" s="85">
        <f t="shared" ref="E138:E201" si="2">E137-C138+D138</f>
        <v>5053415.540000001</v>
      </c>
      <c r="F138" s="228"/>
      <c r="G138" s="58"/>
      <c r="H138" s="58"/>
      <c r="I138" s="174" t="s">
        <v>266</v>
      </c>
      <c r="J138" s="36" t="s">
        <v>249</v>
      </c>
      <c r="K138" s="7">
        <v>131</v>
      </c>
      <c r="L138" s="179"/>
    </row>
    <row r="139" spans="1:12" ht="31.5">
      <c r="A139" s="43"/>
      <c r="B139" s="6"/>
      <c r="C139" s="7"/>
      <c r="D139" s="7"/>
      <c r="E139" s="85">
        <f t="shared" si="2"/>
        <v>5053415.540000001</v>
      </c>
      <c r="F139" s="228"/>
      <c r="G139" s="58"/>
      <c r="H139" s="58"/>
      <c r="I139" s="174">
        <v>21436963</v>
      </c>
      <c r="J139" s="36" t="s">
        <v>250</v>
      </c>
      <c r="K139" s="161">
        <v>292</v>
      </c>
      <c r="L139" s="179"/>
    </row>
    <row r="140" spans="1:12" ht="31.5">
      <c r="A140" s="43"/>
      <c r="B140" s="6"/>
      <c r="C140" s="7"/>
      <c r="D140" s="7"/>
      <c r="E140" s="85">
        <f t="shared" si="2"/>
        <v>5053415.540000001</v>
      </c>
      <c r="F140" s="228"/>
      <c r="G140" s="58"/>
      <c r="H140" s="58"/>
      <c r="I140" s="174">
        <v>21436965</v>
      </c>
      <c r="J140" s="36" t="s">
        <v>250</v>
      </c>
      <c r="K140" s="161">
        <v>93</v>
      </c>
      <c r="L140" s="179"/>
    </row>
    <row r="141" spans="1:12" ht="31.5">
      <c r="A141" s="43"/>
      <c r="B141" s="6"/>
      <c r="C141" s="7"/>
      <c r="D141" s="7"/>
      <c r="E141" s="85">
        <f t="shared" si="2"/>
        <v>5053415.540000001</v>
      </c>
      <c r="F141" s="228"/>
      <c r="G141" s="58"/>
      <c r="H141" s="58"/>
      <c r="I141" s="174">
        <v>21436959</v>
      </c>
      <c r="J141" s="36" t="s">
        <v>250</v>
      </c>
      <c r="K141" s="161">
        <v>93</v>
      </c>
      <c r="L141" s="179"/>
    </row>
    <row r="142" spans="1:12" ht="31.5">
      <c r="A142" s="43"/>
      <c r="B142" s="6"/>
      <c r="C142" s="7"/>
      <c r="D142" s="7"/>
      <c r="E142" s="85">
        <f t="shared" si="2"/>
        <v>5053415.540000001</v>
      </c>
      <c r="F142" s="228"/>
      <c r="G142" s="58"/>
      <c r="H142" s="58"/>
      <c r="I142" s="174">
        <v>21436960</v>
      </c>
      <c r="J142" s="36" t="s">
        <v>250</v>
      </c>
      <c r="K142" s="161">
        <v>154</v>
      </c>
      <c r="L142" s="179"/>
    </row>
    <row r="143" spans="1:12" ht="31.5">
      <c r="A143" s="43"/>
      <c r="B143" s="6"/>
      <c r="C143" s="7"/>
      <c r="D143" s="7"/>
      <c r="E143" s="85">
        <f t="shared" si="2"/>
        <v>5053415.540000001</v>
      </c>
      <c r="F143" s="228"/>
      <c r="G143" s="58"/>
      <c r="H143" s="58"/>
      <c r="I143" s="174">
        <v>21436961</v>
      </c>
      <c r="J143" s="36" t="s">
        <v>250</v>
      </c>
      <c r="K143" s="161">
        <v>292</v>
      </c>
      <c r="L143" s="179"/>
    </row>
    <row r="144" spans="1:12" ht="31.5">
      <c r="A144" s="43"/>
      <c r="B144" s="6"/>
      <c r="C144" s="7"/>
      <c r="D144" s="7"/>
      <c r="E144" s="85">
        <f t="shared" si="2"/>
        <v>5053415.540000001</v>
      </c>
      <c r="F144" s="228"/>
      <c r="G144" s="58"/>
      <c r="H144" s="58"/>
      <c r="I144" s="174">
        <v>21436962</v>
      </c>
      <c r="J144" s="36" t="s">
        <v>250</v>
      </c>
      <c r="K144" s="161">
        <v>154</v>
      </c>
      <c r="L144" s="179"/>
    </row>
    <row r="145" spans="1:12" ht="31.5">
      <c r="A145" s="43">
        <v>23</v>
      </c>
      <c r="B145" s="6" t="s">
        <v>144</v>
      </c>
      <c r="C145" s="7">
        <v>14000</v>
      </c>
      <c r="D145" s="7"/>
      <c r="E145" s="85">
        <f t="shared" si="2"/>
        <v>5039415.540000001</v>
      </c>
      <c r="F145" s="228" t="s">
        <v>111</v>
      </c>
      <c r="G145" s="58">
        <v>831</v>
      </c>
      <c r="H145" s="58">
        <v>5774607</v>
      </c>
      <c r="I145" s="188">
        <v>6476</v>
      </c>
      <c r="J145" s="36" t="s">
        <v>286</v>
      </c>
      <c r="K145" s="7">
        <v>485.77</v>
      </c>
      <c r="L145" s="77" t="s">
        <v>451</v>
      </c>
    </row>
    <row r="146" spans="1:12" ht="31.5">
      <c r="A146" s="43"/>
      <c r="B146" s="6"/>
      <c r="C146" s="7"/>
      <c r="D146" s="7"/>
      <c r="E146" s="85">
        <f t="shared" si="2"/>
        <v>5039415.540000001</v>
      </c>
      <c r="F146" s="228"/>
      <c r="G146" s="58"/>
      <c r="H146" s="58"/>
      <c r="I146" s="188" t="s">
        <v>268</v>
      </c>
      <c r="J146" s="36" t="s">
        <v>287</v>
      </c>
      <c r="K146" s="7">
        <v>79</v>
      </c>
      <c r="L146" s="179"/>
    </row>
    <row r="147" spans="1:12" ht="31.5">
      <c r="A147" s="43"/>
      <c r="B147" s="6"/>
      <c r="C147" s="7"/>
      <c r="D147" s="7"/>
      <c r="E147" s="85">
        <f t="shared" si="2"/>
        <v>5039415.540000001</v>
      </c>
      <c r="F147" s="228"/>
      <c r="G147" s="58"/>
      <c r="H147" s="58"/>
      <c r="I147" s="189">
        <v>215814024</v>
      </c>
      <c r="J147" s="127" t="s">
        <v>288</v>
      </c>
      <c r="K147" s="85">
        <v>32.9</v>
      </c>
      <c r="L147" s="179"/>
    </row>
    <row r="148" spans="1:12" ht="31.5">
      <c r="A148" s="43"/>
      <c r="B148" s="6"/>
      <c r="C148" s="7"/>
      <c r="D148" s="7"/>
      <c r="E148" s="85">
        <f t="shared" si="2"/>
        <v>5039415.540000001</v>
      </c>
      <c r="F148" s="228"/>
      <c r="G148" s="58"/>
      <c r="H148" s="58"/>
      <c r="I148" s="189">
        <v>215814266</v>
      </c>
      <c r="J148" s="127" t="s">
        <v>288</v>
      </c>
      <c r="K148" s="85">
        <v>126</v>
      </c>
      <c r="L148" s="179"/>
    </row>
    <row r="149" spans="1:12" ht="31.5">
      <c r="A149" s="43"/>
      <c r="B149" s="6"/>
      <c r="C149" s="7"/>
      <c r="D149" s="7"/>
      <c r="E149" s="85">
        <f t="shared" si="2"/>
        <v>5039415.540000001</v>
      </c>
      <c r="F149" s="228"/>
      <c r="G149" s="58"/>
      <c r="H149" s="58"/>
      <c r="I149" s="189">
        <v>215814348</v>
      </c>
      <c r="J149" s="127" t="s">
        <v>288</v>
      </c>
      <c r="K149" s="85">
        <v>108</v>
      </c>
      <c r="L149" s="179"/>
    </row>
    <row r="150" spans="1:12" ht="31.5">
      <c r="A150" s="43"/>
      <c r="B150" s="6"/>
      <c r="C150" s="7"/>
      <c r="D150" s="7"/>
      <c r="E150" s="85">
        <f t="shared" si="2"/>
        <v>5039415.540000001</v>
      </c>
      <c r="F150" s="228"/>
      <c r="G150" s="58"/>
      <c r="H150" s="58"/>
      <c r="I150" s="18">
        <v>216023519</v>
      </c>
      <c r="J150" s="127" t="s">
        <v>288</v>
      </c>
      <c r="K150" s="85">
        <v>23.5</v>
      </c>
      <c r="L150" s="179"/>
    </row>
    <row r="151" spans="1:12" ht="31.5">
      <c r="A151" s="43"/>
      <c r="B151" s="6"/>
      <c r="C151" s="7"/>
      <c r="D151" s="7"/>
      <c r="E151" s="85">
        <f t="shared" si="2"/>
        <v>5039415.540000001</v>
      </c>
      <c r="F151" s="228"/>
      <c r="G151" s="58"/>
      <c r="H151" s="58"/>
      <c r="I151" s="18">
        <v>216023652</v>
      </c>
      <c r="J151" s="127" t="s">
        <v>288</v>
      </c>
      <c r="K151" s="85">
        <v>32</v>
      </c>
      <c r="L151" s="179"/>
    </row>
    <row r="152" spans="1:12" ht="31.5">
      <c r="A152" s="43"/>
      <c r="B152" s="6"/>
      <c r="C152" s="7"/>
      <c r="D152" s="7"/>
      <c r="E152" s="85">
        <f t="shared" si="2"/>
        <v>5039415.540000001</v>
      </c>
      <c r="F152" s="228"/>
      <c r="G152" s="58"/>
      <c r="H152" s="58"/>
      <c r="I152" s="18">
        <v>216023915</v>
      </c>
      <c r="J152" s="127" t="s">
        <v>288</v>
      </c>
      <c r="K152" s="85">
        <v>35.5</v>
      </c>
      <c r="L152" s="179"/>
    </row>
    <row r="153" spans="1:12" ht="31.5">
      <c r="A153" s="43"/>
      <c r="B153" s="6"/>
      <c r="C153" s="7"/>
      <c r="D153" s="7"/>
      <c r="E153" s="85">
        <f t="shared" si="2"/>
        <v>5039415.540000001</v>
      </c>
      <c r="F153" s="228"/>
      <c r="G153" s="58"/>
      <c r="H153" s="58"/>
      <c r="I153" s="9">
        <v>217061061</v>
      </c>
      <c r="J153" s="36" t="s">
        <v>136</v>
      </c>
      <c r="K153" s="7">
        <v>60</v>
      </c>
      <c r="L153" s="179"/>
    </row>
    <row r="154" spans="1:12" ht="31.5">
      <c r="A154" s="43"/>
      <c r="B154" s="6"/>
      <c r="C154" s="7"/>
      <c r="D154" s="7"/>
      <c r="E154" s="85">
        <f t="shared" si="2"/>
        <v>5039415.540000001</v>
      </c>
      <c r="F154" s="228"/>
      <c r="G154" s="58"/>
      <c r="H154" s="58"/>
      <c r="I154" s="9">
        <v>217061158</v>
      </c>
      <c r="J154" s="36" t="s">
        <v>136</v>
      </c>
      <c r="K154" s="7">
        <v>57</v>
      </c>
      <c r="L154" s="179"/>
    </row>
    <row r="155" spans="1:12" ht="31.5">
      <c r="A155" s="43"/>
      <c r="B155" s="6"/>
      <c r="C155" s="7"/>
      <c r="D155" s="7"/>
      <c r="E155" s="85">
        <f t="shared" si="2"/>
        <v>5039415.540000001</v>
      </c>
      <c r="F155" s="228"/>
      <c r="G155" s="58"/>
      <c r="H155" s="58"/>
      <c r="I155" s="18">
        <v>217061215</v>
      </c>
      <c r="J155" s="36" t="s">
        <v>136</v>
      </c>
      <c r="K155" s="7">
        <v>68</v>
      </c>
      <c r="L155" s="179"/>
    </row>
    <row r="156" spans="1:12" ht="31.5">
      <c r="A156" s="43"/>
      <c r="B156" s="6"/>
      <c r="C156" s="7"/>
      <c r="D156" s="7"/>
      <c r="E156" s="85">
        <f t="shared" si="2"/>
        <v>5039415.540000001</v>
      </c>
      <c r="F156" s="228"/>
      <c r="G156" s="58"/>
      <c r="H156" s="58"/>
      <c r="I156" s="18">
        <v>217061454</v>
      </c>
      <c r="J156" s="36" t="s">
        <v>136</v>
      </c>
      <c r="K156" s="7">
        <v>40</v>
      </c>
      <c r="L156" s="179"/>
    </row>
    <row r="157" spans="1:12" ht="31.5">
      <c r="A157" s="43"/>
      <c r="B157" s="6"/>
      <c r="C157" s="7"/>
      <c r="D157" s="7"/>
      <c r="E157" s="85">
        <f t="shared" si="2"/>
        <v>5039415.540000001</v>
      </c>
      <c r="F157" s="228"/>
      <c r="G157" s="58"/>
      <c r="H157" s="58"/>
      <c r="I157" s="18">
        <v>217061511</v>
      </c>
      <c r="J157" s="36" t="s">
        <v>136</v>
      </c>
      <c r="K157" s="7">
        <v>36.5</v>
      </c>
      <c r="L157" s="179"/>
    </row>
    <row r="158" spans="1:12" ht="31.5">
      <c r="A158" s="43"/>
      <c r="B158" s="6"/>
      <c r="C158" s="7"/>
      <c r="D158" s="7"/>
      <c r="E158" s="85">
        <f t="shared" si="2"/>
        <v>5039415.540000001</v>
      </c>
      <c r="F158" s="228"/>
      <c r="G158" s="58"/>
      <c r="H158" s="58"/>
      <c r="I158" s="18">
        <v>217061566</v>
      </c>
      <c r="J158" s="36" t="s">
        <v>136</v>
      </c>
      <c r="K158" s="7">
        <v>135</v>
      </c>
      <c r="L158" s="179"/>
    </row>
    <row r="159" spans="1:12" ht="31.5">
      <c r="A159" s="43"/>
      <c r="B159" s="6"/>
      <c r="C159" s="7"/>
      <c r="D159" s="7"/>
      <c r="E159" s="85">
        <f t="shared" si="2"/>
        <v>5039415.540000001</v>
      </c>
      <c r="F159" s="228"/>
      <c r="G159" s="58"/>
      <c r="H159" s="58"/>
      <c r="I159" s="18">
        <v>217121907</v>
      </c>
      <c r="J159" s="36" t="s">
        <v>136</v>
      </c>
      <c r="K159" s="7">
        <v>45</v>
      </c>
      <c r="L159" s="179"/>
    </row>
    <row r="160" spans="1:12" ht="31.5">
      <c r="A160" s="43"/>
      <c r="B160" s="6"/>
      <c r="C160" s="7"/>
      <c r="D160" s="7"/>
      <c r="E160" s="85">
        <f t="shared" si="2"/>
        <v>5039415.540000001</v>
      </c>
      <c r="F160" s="228"/>
      <c r="G160" s="58"/>
      <c r="H160" s="58"/>
      <c r="I160" s="9">
        <v>217122061</v>
      </c>
      <c r="J160" s="36" t="s">
        <v>136</v>
      </c>
      <c r="K160" s="7">
        <v>189.5</v>
      </c>
      <c r="L160" s="179"/>
    </row>
    <row r="161" spans="1:13" ht="31.5">
      <c r="A161" s="43"/>
      <c r="B161" s="6"/>
      <c r="C161" s="7"/>
      <c r="D161" s="7"/>
      <c r="E161" s="85">
        <f t="shared" si="2"/>
        <v>5039415.540000001</v>
      </c>
      <c r="F161" s="228"/>
      <c r="G161" s="58"/>
      <c r="H161" s="58"/>
      <c r="I161" s="9">
        <v>217122999</v>
      </c>
      <c r="J161" s="36" t="s">
        <v>136</v>
      </c>
      <c r="K161" s="7">
        <v>114.5</v>
      </c>
      <c r="L161" s="179"/>
    </row>
    <row r="162" spans="1:13" ht="31.5">
      <c r="A162" s="43"/>
      <c r="B162" s="6"/>
      <c r="C162" s="7"/>
      <c r="D162" s="7"/>
      <c r="E162" s="85">
        <f t="shared" si="2"/>
        <v>5039415.540000001</v>
      </c>
      <c r="F162" s="228"/>
      <c r="G162" s="58"/>
      <c r="H162" s="58"/>
      <c r="I162" s="9">
        <v>217362830</v>
      </c>
      <c r="J162" s="36" t="s">
        <v>136</v>
      </c>
      <c r="K162" s="7">
        <v>197.5</v>
      </c>
      <c r="L162" s="179"/>
    </row>
    <row r="163" spans="1:13" ht="31.5">
      <c r="A163" s="43"/>
      <c r="B163" s="6"/>
      <c r="C163" s="7"/>
      <c r="D163" s="7"/>
      <c r="E163" s="85">
        <f t="shared" si="2"/>
        <v>5039415.540000001</v>
      </c>
      <c r="F163" s="228"/>
      <c r="G163" s="58"/>
      <c r="H163" s="58"/>
      <c r="I163" s="9">
        <v>217365622</v>
      </c>
      <c r="J163" s="36" t="s">
        <v>136</v>
      </c>
      <c r="K163" s="7">
        <v>26.5</v>
      </c>
      <c r="L163" s="179"/>
    </row>
    <row r="164" spans="1:13" ht="31.5">
      <c r="A164" s="43"/>
      <c r="B164" s="6"/>
      <c r="C164" s="7"/>
      <c r="D164" s="7"/>
      <c r="E164" s="85">
        <f t="shared" si="2"/>
        <v>5039415.540000001</v>
      </c>
      <c r="F164" s="228"/>
      <c r="G164" s="58"/>
      <c r="H164" s="58"/>
      <c r="I164" s="9">
        <v>217603513</v>
      </c>
      <c r="J164" s="36" t="s">
        <v>136</v>
      </c>
      <c r="K164" s="7">
        <v>27</v>
      </c>
      <c r="L164" s="179"/>
    </row>
    <row r="165" spans="1:13" ht="31.5">
      <c r="A165" s="43"/>
      <c r="B165" s="6"/>
      <c r="C165" s="7"/>
      <c r="D165" s="7"/>
      <c r="E165" s="85">
        <f t="shared" si="2"/>
        <v>5039415.540000001</v>
      </c>
      <c r="F165" s="228"/>
      <c r="G165" s="58"/>
      <c r="H165" s="58"/>
      <c r="I165" s="9">
        <v>217603926</v>
      </c>
      <c r="J165" s="36" t="s">
        <v>136</v>
      </c>
      <c r="K165" s="7">
        <v>29.9</v>
      </c>
      <c r="L165" s="179"/>
    </row>
    <row r="166" spans="1:13" ht="31.5">
      <c r="A166" s="43"/>
      <c r="B166" s="6"/>
      <c r="C166" s="7"/>
      <c r="D166" s="7"/>
      <c r="E166" s="85">
        <f t="shared" si="2"/>
        <v>5039415.540000001</v>
      </c>
      <c r="F166" s="228"/>
      <c r="G166" s="58"/>
      <c r="H166" s="58"/>
      <c r="I166" s="18" t="s">
        <v>269</v>
      </c>
      <c r="J166" s="127" t="s">
        <v>204</v>
      </c>
      <c r="K166" s="85">
        <v>171.78</v>
      </c>
      <c r="L166" s="179"/>
    </row>
    <row r="167" spans="1:13" ht="31.5">
      <c r="A167" s="171"/>
      <c r="B167" s="152"/>
      <c r="C167" s="111"/>
      <c r="D167" s="111"/>
      <c r="E167" s="85">
        <f t="shared" si="2"/>
        <v>5039415.540000001</v>
      </c>
      <c r="F167" s="230"/>
      <c r="G167" s="151"/>
      <c r="H167" s="151"/>
      <c r="I167" s="18" t="s">
        <v>270</v>
      </c>
      <c r="J167" s="127" t="s">
        <v>204</v>
      </c>
      <c r="K167" s="85">
        <v>1102.58</v>
      </c>
      <c r="L167" s="179"/>
      <c r="M167" s="66"/>
    </row>
    <row r="168" spans="1:13" ht="31.5">
      <c r="A168" s="172"/>
      <c r="B168" s="112"/>
      <c r="C168" s="167"/>
      <c r="D168" s="167"/>
      <c r="E168" s="85">
        <f t="shared" si="2"/>
        <v>5039415.540000001</v>
      </c>
      <c r="F168" s="230"/>
      <c r="G168" s="112"/>
      <c r="H168" s="112"/>
      <c r="I168" s="18" t="s">
        <v>271</v>
      </c>
      <c r="J168" s="127" t="s">
        <v>204</v>
      </c>
      <c r="K168" s="85">
        <v>135.82</v>
      </c>
      <c r="L168" s="179"/>
      <c r="M168" s="66"/>
    </row>
    <row r="169" spans="1:13" ht="31.5">
      <c r="A169" s="172"/>
      <c r="B169" s="112"/>
      <c r="C169" s="167"/>
      <c r="D169" s="167"/>
      <c r="E169" s="85">
        <f t="shared" si="2"/>
        <v>5039415.540000001</v>
      </c>
      <c r="F169" s="230"/>
      <c r="G169" s="112"/>
      <c r="H169" s="112"/>
      <c r="I169" s="18" t="s">
        <v>272</v>
      </c>
      <c r="J169" s="127" t="s">
        <v>204</v>
      </c>
      <c r="K169" s="85">
        <v>340.88</v>
      </c>
      <c r="L169" s="179"/>
      <c r="M169" s="66"/>
    </row>
    <row r="170" spans="1:13" ht="31.5">
      <c r="A170" s="172"/>
      <c r="B170" s="112"/>
      <c r="C170" s="167"/>
      <c r="D170" s="167"/>
      <c r="E170" s="85">
        <f t="shared" si="2"/>
        <v>5039415.540000001</v>
      </c>
      <c r="F170" s="230"/>
      <c r="G170" s="112"/>
      <c r="H170" s="112"/>
      <c r="I170" s="18" t="s">
        <v>273</v>
      </c>
      <c r="J170" s="127" t="s">
        <v>204</v>
      </c>
      <c r="K170" s="85">
        <v>401.11</v>
      </c>
      <c r="L170" s="143"/>
      <c r="M170" s="66"/>
    </row>
    <row r="171" spans="1:13" ht="31.5">
      <c r="A171" s="43"/>
      <c r="B171" s="6"/>
      <c r="C171" s="7"/>
      <c r="D171" s="7"/>
      <c r="E171" s="85">
        <f t="shared" si="2"/>
        <v>5039415.540000001</v>
      </c>
      <c r="F171" s="228"/>
      <c r="G171" s="6"/>
      <c r="H171" s="6"/>
      <c r="I171" s="9" t="s">
        <v>274</v>
      </c>
      <c r="J171" s="127" t="s">
        <v>204</v>
      </c>
      <c r="K171" s="7">
        <v>126.3</v>
      </c>
      <c r="L171" s="179"/>
    </row>
    <row r="172" spans="1:13" ht="31.5">
      <c r="A172" s="43"/>
      <c r="B172" s="6"/>
      <c r="C172" s="7"/>
      <c r="D172" s="7"/>
      <c r="E172" s="85">
        <f t="shared" si="2"/>
        <v>5039415.540000001</v>
      </c>
      <c r="F172" s="228"/>
      <c r="G172" s="6"/>
      <c r="H172" s="6"/>
      <c r="I172" s="18" t="s">
        <v>275</v>
      </c>
      <c r="J172" s="127" t="s">
        <v>204</v>
      </c>
      <c r="K172" s="85">
        <v>1434.29</v>
      </c>
      <c r="L172" s="179"/>
    </row>
    <row r="173" spans="1:13" ht="31.5">
      <c r="A173" s="43"/>
      <c r="B173" s="6"/>
      <c r="C173" s="7"/>
      <c r="D173" s="7"/>
      <c r="E173" s="85">
        <f t="shared" si="2"/>
        <v>5039415.540000001</v>
      </c>
      <c r="F173" s="228"/>
      <c r="G173" s="6"/>
      <c r="H173" s="6"/>
      <c r="I173" s="18" t="s">
        <v>276</v>
      </c>
      <c r="J173" s="127" t="s">
        <v>204</v>
      </c>
      <c r="K173" s="85">
        <v>1420.21</v>
      </c>
      <c r="L173" s="179"/>
    </row>
    <row r="174" spans="1:13" ht="31.5">
      <c r="A174" s="43"/>
      <c r="B174" s="6"/>
      <c r="C174" s="7"/>
      <c r="D174" s="7"/>
      <c r="E174" s="85">
        <f t="shared" si="2"/>
        <v>5039415.540000001</v>
      </c>
      <c r="F174" s="228"/>
      <c r="G174" s="6"/>
      <c r="H174" s="6"/>
      <c r="I174" s="18" t="s">
        <v>277</v>
      </c>
      <c r="J174" s="127" t="s">
        <v>204</v>
      </c>
      <c r="K174" s="85">
        <v>181.15</v>
      </c>
      <c r="L174" s="179"/>
    </row>
    <row r="175" spans="1:13" ht="31.5">
      <c r="A175" s="43"/>
      <c r="B175" s="6"/>
      <c r="C175" s="7"/>
      <c r="D175" s="7"/>
      <c r="E175" s="85">
        <f t="shared" si="2"/>
        <v>5039415.540000001</v>
      </c>
      <c r="F175" s="228"/>
      <c r="G175" s="6"/>
      <c r="H175" s="6"/>
      <c r="I175" s="18" t="s">
        <v>278</v>
      </c>
      <c r="J175" s="127" t="s">
        <v>204</v>
      </c>
      <c r="K175" s="85">
        <v>341.26</v>
      </c>
      <c r="L175" s="179"/>
    </row>
    <row r="176" spans="1:13" ht="31.5">
      <c r="A176" s="43"/>
      <c r="B176" s="6"/>
      <c r="C176" s="7"/>
      <c r="D176" s="7"/>
      <c r="E176" s="85">
        <f t="shared" si="2"/>
        <v>5039415.540000001</v>
      </c>
      <c r="F176" s="228"/>
      <c r="G176" s="6"/>
      <c r="H176" s="6"/>
      <c r="I176" s="9" t="s">
        <v>279</v>
      </c>
      <c r="J176" s="127" t="s">
        <v>204</v>
      </c>
      <c r="K176" s="7">
        <v>608.08000000000004</v>
      </c>
      <c r="L176" s="179"/>
    </row>
    <row r="177" spans="1:12" ht="31.5">
      <c r="A177" s="43"/>
      <c r="B177" s="6"/>
      <c r="C177" s="7"/>
      <c r="D177" s="7"/>
      <c r="E177" s="85">
        <f t="shared" si="2"/>
        <v>5039415.540000001</v>
      </c>
      <c r="F177" s="228"/>
      <c r="G177" s="6"/>
      <c r="H177" s="6"/>
      <c r="I177" s="9" t="s">
        <v>280</v>
      </c>
      <c r="J177" s="127" t="s">
        <v>204</v>
      </c>
      <c r="K177" s="7">
        <v>234.14</v>
      </c>
      <c r="L177" s="179"/>
    </row>
    <row r="178" spans="1:12" ht="31.5">
      <c r="A178" s="43"/>
      <c r="B178" s="6"/>
      <c r="C178" s="7"/>
      <c r="D178" s="7"/>
      <c r="E178" s="85">
        <f t="shared" si="2"/>
        <v>5039415.540000001</v>
      </c>
      <c r="F178" s="228"/>
      <c r="G178" s="6"/>
      <c r="H178" s="6"/>
      <c r="I178" s="9" t="s">
        <v>281</v>
      </c>
      <c r="J178" s="127" t="s">
        <v>204</v>
      </c>
      <c r="K178" s="7">
        <v>234.02</v>
      </c>
      <c r="L178" s="179"/>
    </row>
    <row r="179" spans="1:12" ht="31.5">
      <c r="A179" s="43"/>
      <c r="B179" s="6"/>
      <c r="C179" s="7"/>
      <c r="D179" s="7"/>
      <c r="E179" s="85">
        <f t="shared" si="2"/>
        <v>5039415.540000001</v>
      </c>
      <c r="F179" s="228"/>
      <c r="G179" s="6"/>
      <c r="H179" s="6"/>
      <c r="I179" s="9" t="s">
        <v>282</v>
      </c>
      <c r="J179" s="36" t="s">
        <v>137</v>
      </c>
      <c r="K179" s="7">
        <v>77.400000000000006</v>
      </c>
      <c r="L179" s="179"/>
    </row>
    <row r="180" spans="1:12" ht="31.5">
      <c r="A180" s="43"/>
      <c r="B180" s="6"/>
      <c r="C180" s="7"/>
      <c r="D180" s="7"/>
      <c r="E180" s="85">
        <f t="shared" si="2"/>
        <v>5039415.540000001</v>
      </c>
      <c r="F180" s="228"/>
      <c r="G180" s="6"/>
      <c r="H180" s="6"/>
      <c r="I180" s="9" t="s">
        <v>283</v>
      </c>
      <c r="J180" s="36" t="s">
        <v>287</v>
      </c>
      <c r="K180" s="7">
        <v>205</v>
      </c>
      <c r="L180" s="179"/>
    </row>
    <row r="181" spans="1:12" ht="21.5">
      <c r="A181" s="43"/>
      <c r="B181" s="6"/>
      <c r="C181" s="7"/>
      <c r="D181" s="7"/>
      <c r="E181" s="85">
        <f t="shared" si="2"/>
        <v>5039415.540000001</v>
      </c>
      <c r="F181" s="228"/>
      <c r="G181" s="6"/>
      <c r="H181" s="6"/>
      <c r="I181" s="9" t="s">
        <v>284</v>
      </c>
      <c r="J181" s="36" t="s">
        <v>289</v>
      </c>
      <c r="K181" s="7">
        <v>500</v>
      </c>
      <c r="L181" s="179"/>
    </row>
    <row r="182" spans="1:12" ht="31.5">
      <c r="A182" s="43"/>
      <c r="B182" s="6"/>
      <c r="C182" s="7"/>
      <c r="D182" s="7"/>
      <c r="E182" s="85">
        <f t="shared" si="2"/>
        <v>5039415.540000001</v>
      </c>
      <c r="F182" s="228"/>
      <c r="G182" s="6"/>
      <c r="H182" s="6"/>
      <c r="I182" s="9" t="s">
        <v>285</v>
      </c>
      <c r="J182" s="36" t="s">
        <v>133</v>
      </c>
      <c r="K182" s="7">
        <v>536.91</v>
      </c>
      <c r="L182" s="179"/>
    </row>
    <row r="183" spans="1:12" ht="21.5">
      <c r="A183" s="43"/>
      <c r="B183" s="6"/>
      <c r="C183" s="7"/>
      <c r="D183" s="7"/>
      <c r="E183" s="85">
        <f t="shared" si="2"/>
        <v>5039415.540000001</v>
      </c>
      <c r="F183" s="228"/>
      <c r="G183" s="6"/>
      <c r="H183" s="6"/>
      <c r="I183" s="9">
        <v>831</v>
      </c>
      <c r="J183" s="36" t="s">
        <v>142</v>
      </c>
      <c r="K183" s="7">
        <v>2000</v>
      </c>
      <c r="L183" s="179"/>
    </row>
    <row r="184" spans="1:12" ht="21.5">
      <c r="A184" s="43"/>
      <c r="B184" s="6"/>
      <c r="C184" s="7"/>
      <c r="D184" s="7"/>
      <c r="E184" s="85">
        <f t="shared" si="2"/>
        <v>5039415.540000001</v>
      </c>
      <c r="F184" s="228"/>
      <c r="G184" s="6"/>
      <c r="H184" s="6"/>
      <c r="I184" s="9">
        <v>831</v>
      </c>
      <c r="J184" s="36" t="s">
        <v>143</v>
      </c>
      <c r="K184" s="7">
        <v>2000</v>
      </c>
      <c r="L184" s="179"/>
    </row>
    <row r="185" spans="1:12">
      <c r="A185" s="43">
        <v>26</v>
      </c>
      <c r="B185" s="6" t="s">
        <v>291</v>
      </c>
      <c r="C185" s="7">
        <v>25532</v>
      </c>
      <c r="D185" s="7"/>
      <c r="E185" s="85">
        <f t="shared" si="2"/>
        <v>5013883.540000001</v>
      </c>
      <c r="F185" s="228" t="s">
        <v>76</v>
      </c>
      <c r="G185" s="9">
        <v>86509</v>
      </c>
      <c r="H185" s="9">
        <v>86509</v>
      </c>
      <c r="I185" s="15">
        <v>86509</v>
      </c>
      <c r="J185" s="6" t="s">
        <v>92</v>
      </c>
      <c r="K185" s="162">
        <v>6000</v>
      </c>
      <c r="L185" s="237" t="s">
        <v>443</v>
      </c>
    </row>
    <row r="186" spans="1:12">
      <c r="A186" s="43"/>
      <c r="B186" s="6"/>
      <c r="C186" s="7"/>
      <c r="D186" s="7"/>
      <c r="E186" s="85">
        <f t="shared" si="2"/>
        <v>5013883.540000001</v>
      </c>
      <c r="F186" s="228"/>
      <c r="G186" s="6"/>
      <c r="H186" s="6"/>
      <c r="I186" s="15">
        <v>86509</v>
      </c>
      <c r="J186" s="6" t="s">
        <v>91</v>
      </c>
      <c r="K186" s="162">
        <v>14532</v>
      </c>
      <c r="L186" s="179"/>
    </row>
    <row r="187" spans="1:12" ht="31.5">
      <c r="A187" s="43"/>
      <c r="B187" s="6"/>
      <c r="C187" s="7"/>
      <c r="D187" s="7"/>
      <c r="E187" s="85">
        <f t="shared" si="2"/>
        <v>5013883.540000001</v>
      </c>
      <c r="F187" s="228"/>
      <c r="G187" s="6"/>
      <c r="H187" s="6"/>
      <c r="I187" s="15">
        <v>5644</v>
      </c>
      <c r="J187" s="36" t="s">
        <v>290</v>
      </c>
      <c r="K187" s="85">
        <v>5000</v>
      </c>
      <c r="L187" s="179"/>
    </row>
    <row r="188" spans="1:12" ht="20">
      <c r="A188" s="43">
        <v>26</v>
      </c>
      <c r="B188" s="6" t="s">
        <v>20</v>
      </c>
      <c r="C188" s="7">
        <v>18124.3</v>
      </c>
      <c r="D188" s="7"/>
      <c r="E188" s="85">
        <f t="shared" si="2"/>
        <v>4995759.2400000012</v>
      </c>
      <c r="F188" s="228" t="s">
        <v>232</v>
      </c>
      <c r="G188" s="6"/>
      <c r="H188" s="6"/>
      <c r="I188" s="58">
        <v>2866</v>
      </c>
      <c r="J188" s="120" t="s">
        <v>292</v>
      </c>
      <c r="K188" s="164">
        <v>1726.3</v>
      </c>
      <c r="L188" s="180" t="s">
        <v>454</v>
      </c>
    </row>
    <row r="189" spans="1:12" ht="40">
      <c r="A189" s="43"/>
      <c r="B189" s="6"/>
      <c r="C189" s="7"/>
      <c r="D189" s="7"/>
      <c r="E189" s="85">
        <f t="shared" si="2"/>
        <v>4995759.2400000012</v>
      </c>
      <c r="F189" s="228"/>
      <c r="G189" s="6"/>
      <c r="H189" s="6"/>
      <c r="I189" s="58">
        <v>7318</v>
      </c>
      <c r="J189" s="120" t="s">
        <v>293</v>
      </c>
      <c r="K189" s="113">
        <v>406</v>
      </c>
      <c r="L189" s="179"/>
    </row>
    <row r="190" spans="1:12" ht="30">
      <c r="A190" s="43"/>
      <c r="B190" s="6"/>
      <c r="C190" s="7"/>
      <c r="D190" s="7"/>
      <c r="E190" s="85">
        <f t="shared" si="2"/>
        <v>4995759.2400000012</v>
      </c>
      <c r="F190" s="228"/>
      <c r="G190" s="6"/>
      <c r="H190" s="6"/>
      <c r="I190" s="58">
        <v>30279416</v>
      </c>
      <c r="J190" s="120" t="s">
        <v>133</v>
      </c>
      <c r="K190" s="113">
        <v>264.52</v>
      </c>
      <c r="L190" s="179"/>
    </row>
    <row r="191" spans="1:12" ht="30">
      <c r="A191" s="43"/>
      <c r="B191" s="6"/>
      <c r="C191" s="7"/>
      <c r="D191" s="7"/>
      <c r="E191" s="85">
        <f t="shared" si="2"/>
        <v>4995759.2400000012</v>
      </c>
      <c r="F191" s="228"/>
      <c r="G191" s="6"/>
      <c r="H191" s="6"/>
      <c r="I191" s="58">
        <v>30279436</v>
      </c>
      <c r="J191" s="121" t="s">
        <v>133</v>
      </c>
      <c r="K191" s="113">
        <v>268.13</v>
      </c>
      <c r="L191" s="181"/>
    </row>
    <row r="192" spans="1:12" ht="30">
      <c r="A192" s="43"/>
      <c r="B192" s="6"/>
      <c r="C192" s="7"/>
      <c r="D192" s="7"/>
      <c r="E192" s="85">
        <f t="shared" si="2"/>
        <v>4995759.2400000012</v>
      </c>
      <c r="F192" s="228"/>
      <c r="G192" s="6"/>
      <c r="H192" s="6"/>
      <c r="I192" s="58">
        <v>30279448</v>
      </c>
      <c r="J192" s="121" t="s">
        <v>133</v>
      </c>
      <c r="K192" s="165">
        <v>278.45999999999998</v>
      </c>
      <c r="L192" s="181"/>
    </row>
    <row r="193" spans="1:12" ht="30">
      <c r="A193" s="43"/>
      <c r="B193" s="6"/>
      <c r="C193" s="7"/>
      <c r="D193" s="7"/>
      <c r="E193" s="85">
        <f t="shared" si="2"/>
        <v>4995759.2400000012</v>
      </c>
      <c r="F193" s="228"/>
      <c r="G193" s="6"/>
      <c r="H193" s="6"/>
      <c r="I193" s="58">
        <v>30279458</v>
      </c>
      <c r="J193" s="120" t="s">
        <v>133</v>
      </c>
      <c r="K193" s="113">
        <v>204.83</v>
      </c>
      <c r="L193" s="181"/>
    </row>
    <row r="194" spans="1:12" ht="30">
      <c r="A194" s="43"/>
      <c r="B194" s="6"/>
      <c r="C194" s="7"/>
      <c r="D194" s="7"/>
      <c r="E194" s="85">
        <f t="shared" si="2"/>
        <v>4995759.2400000012</v>
      </c>
      <c r="F194" s="228"/>
      <c r="G194" s="6"/>
      <c r="H194" s="6"/>
      <c r="I194" s="58">
        <v>30279471</v>
      </c>
      <c r="J194" s="120" t="s">
        <v>133</v>
      </c>
      <c r="K194" s="113">
        <v>280</v>
      </c>
      <c r="L194" s="181"/>
    </row>
    <row r="195" spans="1:12" ht="30">
      <c r="A195" s="43"/>
      <c r="B195" s="6"/>
      <c r="C195" s="7"/>
      <c r="D195" s="7"/>
      <c r="E195" s="85">
        <f t="shared" si="2"/>
        <v>4995759.2400000012</v>
      </c>
      <c r="F195" s="228"/>
      <c r="G195" s="6"/>
      <c r="H195" s="6"/>
      <c r="I195" s="58">
        <v>30279488</v>
      </c>
      <c r="J195" s="120" t="s">
        <v>133</v>
      </c>
      <c r="K195" s="113">
        <v>320.11</v>
      </c>
      <c r="L195" s="181"/>
    </row>
    <row r="196" spans="1:12" ht="30">
      <c r="A196" s="43"/>
      <c r="B196" s="6"/>
      <c r="C196" s="7"/>
      <c r="D196" s="7"/>
      <c r="E196" s="85">
        <f t="shared" si="2"/>
        <v>4995759.2400000012</v>
      </c>
      <c r="F196" s="228"/>
      <c r="G196" s="6"/>
      <c r="H196" s="6"/>
      <c r="I196" s="58">
        <v>30279515</v>
      </c>
      <c r="J196" s="120" t="s">
        <v>133</v>
      </c>
      <c r="K196" s="113">
        <v>203.69</v>
      </c>
      <c r="L196" s="181"/>
    </row>
    <row r="197" spans="1:12" ht="30">
      <c r="A197" s="43"/>
      <c r="B197" s="6"/>
      <c r="C197" s="7"/>
      <c r="D197" s="7"/>
      <c r="E197" s="85">
        <f t="shared" si="2"/>
        <v>4995759.2400000012</v>
      </c>
      <c r="F197" s="228"/>
      <c r="G197" s="6"/>
      <c r="H197" s="6"/>
      <c r="I197" s="119">
        <v>3029478</v>
      </c>
      <c r="J197" s="120" t="s">
        <v>133</v>
      </c>
      <c r="K197" s="113">
        <v>226.12</v>
      </c>
      <c r="L197" s="181"/>
    </row>
    <row r="198" spans="1:12" ht="20">
      <c r="A198" s="43"/>
      <c r="B198" s="6"/>
      <c r="C198" s="7"/>
      <c r="D198" s="7"/>
      <c r="E198" s="85">
        <f t="shared" si="2"/>
        <v>4995759.2400000012</v>
      </c>
      <c r="F198" s="228"/>
      <c r="G198" s="6"/>
      <c r="H198" s="6"/>
      <c r="I198" s="119">
        <v>3280</v>
      </c>
      <c r="J198" s="120" t="s">
        <v>294</v>
      </c>
      <c r="K198" s="113">
        <v>203.5</v>
      </c>
      <c r="L198" s="181"/>
    </row>
    <row r="199" spans="1:12" ht="30">
      <c r="A199" s="43"/>
      <c r="B199" s="6"/>
      <c r="C199" s="7"/>
      <c r="D199" s="7"/>
      <c r="E199" s="85">
        <f t="shared" si="2"/>
        <v>4995759.2400000012</v>
      </c>
      <c r="F199" s="228"/>
      <c r="G199" s="6"/>
      <c r="H199" s="6"/>
      <c r="I199" s="119">
        <v>625</v>
      </c>
      <c r="J199" s="120" t="s">
        <v>295</v>
      </c>
      <c r="K199" s="113">
        <v>5500</v>
      </c>
      <c r="L199" s="181"/>
    </row>
    <row r="200" spans="1:12" ht="40">
      <c r="A200" s="43"/>
      <c r="B200" s="6"/>
      <c r="C200" s="7"/>
      <c r="D200" s="7"/>
      <c r="E200" s="85">
        <f t="shared" si="2"/>
        <v>4995759.2400000012</v>
      </c>
      <c r="F200" s="228"/>
      <c r="G200" s="6"/>
      <c r="H200" s="6"/>
      <c r="I200" s="119">
        <v>6460</v>
      </c>
      <c r="J200" s="120" t="s">
        <v>21</v>
      </c>
      <c r="K200" s="113">
        <v>754.64</v>
      </c>
      <c r="L200" s="181"/>
    </row>
    <row r="201" spans="1:12" ht="40">
      <c r="A201" s="43"/>
      <c r="B201" s="6"/>
      <c r="C201" s="7"/>
      <c r="D201" s="7"/>
      <c r="E201" s="85">
        <f t="shared" si="2"/>
        <v>4995759.2400000012</v>
      </c>
      <c r="F201" s="228"/>
      <c r="G201" s="6"/>
      <c r="H201" s="6"/>
      <c r="I201" s="119">
        <v>3169</v>
      </c>
      <c r="J201" s="120" t="s">
        <v>21</v>
      </c>
      <c r="K201" s="113">
        <v>650.41999999999996</v>
      </c>
      <c r="L201" s="181"/>
    </row>
    <row r="202" spans="1:12" ht="40">
      <c r="A202" s="43"/>
      <c r="B202" s="6"/>
      <c r="C202" s="7"/>
      <c r="D202" s="7"/>
      <c r="E202" s="85">
        <f t="shared" ref="E202:E238" si="3">E201-C202+D202</f>
        <v>4995759.2400000012</v>
      </c>
      <c r="F202" s="228"/>
      <c r="G202" s="6"/>
      <c r="H202" s="6"/>
      <c r="I202" s="58">
        <v>2550</v>
      </c>
      <c r="J202" s="120" t="s">
        <v>21</v>
      </c>
      <c r="K202" s="113">
        <v>708.32</v>
      </c>
      <c r="L202" s="181"/>
    </row>
    <row r="203" spans="1:12" ht="50">
      <c r="A203" s="43"/>
      <c r="B203" s="6"/>
      <c r="C203" s="7"/>
      <c r="D203" s="7"/>
      <c r="E203" s="85">
        <f t="shared" si="3"/>
        <v>4995759.2400000012</v>
      </c>
      <c r="F203" s="228"/>
      <c r="G203" s="6"/>
      <c r="H203" s="6"/>
      <c r="I203" s="58">
        <v>239176</v>
      </c>
      <c r="J203" s="120" t="s">
        <v>296</v>
      </c>
      <c r="K203" s="113">
        <v>492.25</v>
      </c>
      <c r="L203" s="181"/>
    </row>
    <row r="204" spans="1:12" ht="30">
      <c r="A204" s="43"/>
      <c r="B204" s="6"/>
      <c r="C204" s="7"/>
      <c r="D204" s="7"/>
      <c r="E204" s="85">
        <f t="shared" si="3"/>
        <v>4995759.2400000012</v>
      </c>
      <c r="F204" s="228"/>
      <c r="G204" s="6"/>
      <c r="H204" s="6"/>
      <c r="I204" s="166">
        <v>43396</v>
      </c>
      <c r="J204" s="120" t="s">
        <v>297</v>
      </c>
      <c r="K204" s="113">
        <v>132.78</v>
      </c>
      <c r="L204" s="181"/>
    </row>
    <row r="205" spans="1:12" ht="20">
      <c r="A205" s="43"/>
      <c r="B205" s="6"/>
      <c r="C205" s="7"/>
      <c r="D205" s="7"/>
      <c r="E205" s="85">
        <f t="shared" si="3"/>
        <v>4995759.2400000012</v>
      </c>
      <c r="F205" s="228"/>
      <c r="G205" s="6"/>
      <c r="H205" s="6"/>
      <c r="I205" s="58">
        <v>6823</v>
      </c>
      <c r="J205" s="120" t="s">
        <v>298</v>
      </c>
      <c r="K205" s="113">
        <v>365</v>
      </c>
      <c r="L205" s="181"/>
    </row>
    <row r="206" spans="1:12" ht="20">
      <c r="A206" s="43"/>
      <c r="B206" s="6"/>
      <c r="C206" s="7"/>
      <c r="D206" s="7"/>
      <c r="E206" s="85">
        <f t="shared" si="3"/>
        <v>4995759.2400000012</v>
      </c>
      <c r="F206" s="228"/>
      <c r="G206" s="6"/>
      <c r="H206" s="6"/>
      <c r="I206" s="58">
        <v>8230</v>
      </c>
      <c r="J206" s="120" t="s">
        <v>299</v>
      </c>
      <c r="K206" s="113">
        <v>1595</v>
      </c>
      <c r="L206" s="181"/>
    </row>
    <row r="207" spans="1:12" ht="20">
      <c r="A207" s="43"/>
      <c r="B207" s="6"/>
      <c r="C207" s="7"/>
      <c r="D207" s="7"/>
      <c r="E207" s="85">
        <f t="shared" si="3"/>
        <v>4995759.2400000012</v>
      </c>
      <c r="F207" s="228"/>
      <c r="G207" s="6"/>
      <c r="H207" s="6"/>
      <c r="I207" s="58">
        <v>7683</v>
      </c>
      <c r="J207" s="121" t="s">
        <v>31</v>
      </c>
      <c r="K207" s="113">
        <v>1772.15</v>
      </c>
      <c r="L207" s="181"/>
    </row>
    <row r="208" spans="1:12" ht="20">
      <c r="A208" s="43"/>
      <c r="B208" s="6"/>
      <c r="C208" s="7"/>
      <c r="D208" s="7"/>
      <c r="E208" s="85">
        <f t="shared" si="3"/>
        <v>4995759.2400000012</v>
      </c>
      <c r="F208" s="228"/>
      <c r="G208" s="6"/>
      <c r="H208" s="6"/>
      <c r="I208" s="58">
        <v>17630</v>
      </c>
      <c r="J208" s="120" t="s">
        <v>31</v>
      </c>
      <c r="K208" s="113">
        <v>195.03</v>
      </c>
      <c r="L208" s="181"/>
    </row>
    <row r="209" spans="1:12" ht="20">
      <c r="A209" s="43"/>
      <c r="B209" s="6"/>
      <c r="C209" s="7"/>
      <c r="D209" s="7"/>
      <c r="E209" s="85">
        <f t="shared" si="3"/>
        <v>4995759.2400000012</v>
      </c>
      <c r="F209" s="228"/>
      <c r="G209" s="6"/>
      <c r="H209" s="6"/>
      <c r="I209" s="58">
        <v>17629</v>
      </c>
      <c r="J209" s="120" t="s">
        <v>31</v>
      </c>
      <c r="K209" s="113">
        <v>579.79</v>
      </c>
      <c r="L209" s="181"/>
    </row>
    <row r="210" spans="1:12" ht="30">
      <c r="A210" s="43"/>
      <c r="B210" s="6"/>
      <c r="C210" s="7"/>
      <c r="D210" s="7"/>
      <c r="E210" s="85">
        <f t="shared" si="3"/>
        <v>4995759.2400000012</v>
      </c>
      <c r="F210" s="228"/>
      <c r="G210" s="6"/>
      <c r="H210" s="6"/>
      <c r="I210" s="58">
        <v>565258</v>
      </c>
      <c r="J210" s="120" t="s">
        <v>297</v>
      </c>
      <c r="K210" s="113">
        <v>251.48</v>
      </c>
      <c r="L210" s="181"/>
    </row>
    <row r="211" spans="1:12" ht="30">
      <c r="A211" s="43"/>
      <c r="B211" s="6"/>
      <c r="C211" s="7"/>
      <c r="D211" s="7"/>
      <c r="E211" s="85">
        <f t="shared" si="3"/>
        <v>4995759.2400000012</v>
      </c>
      <c r="F211" s="228"/>
      <c r="G211" s="6"/>
      <c r="H211" s="6"/>
      <c r="I211" s="58">
        <v>10249</v>
      </c>
      <c r="J211" s="120" t="s">
        <v>300</v>
      </c>
      <c r="K211" s="113">
        <v>300.89999999999998</v>
      </c>
      <c r="L211" s="181"/>
    </row>
    <row r="212" spans="1:12" ht="30">
      <c r="A212" s="43"/>
      <c r="B212" s="6"/>
      <c r="C212" s="7"/>
      <c r="D212" s="7"/>
      <c r="E212" s="85">
        <f t="shared" si="3"/>
        <v>4995759.2400000012</v>
      </c>
      <c r="F212" s="228"/>
      <c r="G212" s="6"/>
      <c r="H212" s="6"/>
      <c r="I212" s="58">
        <v>7209</v>
      </c>
      <c r="J212" s="120" t="s">
        <v>300</v>
      </c>
      <c r="K212" s="113">
        <v>444.88</v>
      </c>
      <c r="L212" s="181"/>
    </row>
    <row r="213" spans="1:12" ht="21.5">
      <c r="A213" s="43">
        <v>31</v>
      </c>
      <c r="B213" s="6" t="s">
        <v>301</v>
      </c>
      <c r="C213" s="7">
        <v>25739.55</v>
      </c>
      <c r="D213" s="7"/>
      <c r="E213" s="85">
        <f t="shared" si="3"/>
        <v>4970019.6900000013</v>
      </c>
      <c r="F213" s="228" t="s">
        <v>173</v>
      </c>
      <c r="G213" s="9">
        <v>3300</v>
      </c>
      <c r="H213" s="9">
        <v>3300</v>
      </c>
      <c r="I213" s="58">
        <v>3300</v>
      </c>
      <c r="J213" s="36" t="s">
        <v>173</v>
      </c>
      <c r="K213" s="7">
        <v>25739.55</v>
      </c>
      <c r="L213" s="77" t="s">
        <v>447</v>
      </c>
    </row>
    <row r="214" spans="1:12" ht="31.5">
      <c r="A214" s="43">
        <v>31</v>
      </c>
      <c r="B214" s="36" t="s">
        <v>303</v>
      </c>
      <c r="C214" s="86">
        <v>40000</v>
      </c>
      <c r="D214" s="7"/>
      <c r="E214" s="85">
        <f t="shared" si="3"/>
        <v>4930019.6900000013</v>
      </c>
      <c r="F214" s="228" t="s">
        <v>302</v>
      </c>
      <c r="G214" s="9">
        <v>103623</v>
      </c>
      <c r="H214" s="9">
        <v>103623</v>
      </c>
      <c r="I214" s="154">
        <v>1925029</v>
      </c>
      <c r="J214" s="36" t="s">
        <v>304</v>
      </c>
      <c r="K214" s="97">
        <v>6796</v>
      </c>
      <c r="L214" s="77" t="s">
        <v>448</v>
      </c>
    </row>
    <row r="215" spans="1:12" ht="31.5">
      <c r="A215" s="43"/>
      <c r="B215" s="6"/>
      <c r="C215" s="7"/>
      <c r="D215" s="7"/>
      <c r="E215" s="85">
        <f t="shared" si="3"/>
        <v>4930019.6900000013</v>
      </c>
      <c r="F215" s="228"/>
      <c r="G215" s="6"/>
      <c r="H215" s="6"/>
      <c r="I215" s="154">
        <v>1925030</v>
      </c>
      <c r="J215" s="36" t="s">
        <v>189</v>
      </c>
      <c r="K215" s="97">
        <v>4899</v>
      </c>
      <c r="L215" s="181"/>
    </row>
    <row r="216" spans="1:12" ht="31.5">
      <c r="A216" s="43"/>
      <c r="B216" s="6"/>
      <c r="C216" s="7"/>
      <c r="D216" s="7"/>
      <c r="E216" s="85">
        <f t="shared" si="3"/>
        <v>4930019.6900000013</v>
      </c>
      <c r="F216" s="228"/>
      <c r="G216" s="6"/>
      <c r="H216" s="6"/>
      <c r="I216" s="154">
        <v>1925027</v>
      </c>
      <c r="J216" s="36" t="s">
        <v>189</v>
      </c>
      <c r="K216" s="97">
        <v>3999</v>
      </c>
      <c r="L216" s="181"/>
    </row>
    <row r="217" spans="1:12" ht="31.5">
      <c r="A217" s="43"/>
      <c r="B217" s="6"/>
      <c r="C217" s="7"/>
      <c r="D217" s="7"/>
      <c r="E217" s="85">
        <f t="shared" si="3"/>
        <v>4930019.6900000013</v>
      </c>
      <c r="F217" s="228"/>
      <c r="G217" s="6"/>
      <c r="H217" s="6"/>
      <c r="I217" s="154">
        <v>7330</v>
      </c>
      <c r="J217" s="36" t="s">
        <v>189</v>
      </c>
      <c r="K217" s="97">
        <v>3827.3</v>
      </c>
      <c r="L217" s="181"/>
    </row>
    <row r="218" spans="1:12" ht="21.5">
      <c r="A218" s="43"/>
      <c r="B218" s="6"/>
      <c r="C218" s="7"/>
      <c r="D218" s="7"/>
      <c r="E218" s="85">
        <f t="shared" si="3"/>
        <v>4930019.6900000013</v>
      </c>
      <c r="F218" s="228"/>
      <c r="G218" s="6"/>
      <c r="H218" s="6"/>
      <c r="I218" s="154">
        <v>1926146</v>
      </c>
      <c r="J218" s="36" t="s">
        <v>305</v>
      </c>
      <c r="K218" s="97">
        <v>2697</v>
      </c>
      <c r="L218" s="181"/>
    </row>
    <row r="219" spans="1:12" ht="31.5">
      <c r="A219" s="43"/>
      <c r="B219" s="6"/>
      <c r="C219" s="7"/>
      <c r="D219" s="7"/>
      <c r="E219" s="85">
        <f t="shared" si="3"/>
        <v>4930019.6900000013</v>
      </c>
      <c r="F219" s="228"/>
      <c r="G219" s="6"/>
      <c r="H219" s="6"/>
      <c r="I219" s="154">
        <v>1926224</v>
      </c>
      <c r="J219" s="36" t="s">
        <v>189</v>
      </c>
      <c r="K219" s="97">
        <v>3598</v>
      </c>
      <c r="L219" s="181"/>
    </row>
    <row r="220" spans="1:12" ht="31.5">
      <c r="A220" s="43"/>
      <c r="B220" s="6"/>
      <c r="C220" s="7"/>
      <c r="D220" s="7"/>
      <c r="E220" s="85">
        <f t="shared" si="3"/>
        <v>4930019.6900000013</v>
      </c>
      <c r="F220" s="228"/>
      <c r="G220" s="6"/>
      <c r="H220" s="6"/>
      <c r="I220" s="154">
        <v>1926223</v>
      </c>
      <c r="J220" s="36" t="s">
        <v>189</v>
      </c>
      <c r="K220" s="97">
        <v>3799</v>
      </c>
      <c r="L220" s="181"/>
    </row>
    <row r="221" spans="1:12" ht="31.5">
      <c r="A221" s="43"/>
      <c r="B221" s="6"/>
      <c r="C221" s="7"/>
      <c r="D221" s="7"/>
      <c r="E221" s="85">
        <f t="shared" si="3"/>
        <v>4930019.6900000013</v>
      </c>
      <c r="F221" s="228"/>
      <c r="G221" s="6"/>
      <c r="H221" s="6"/>
      <c r="I221" s="154">
        <v>1927848</v>
      </c>
      <c r="J221" s="36" t="s">
        <v>189</v>
      </c>
      <c r="K221" s="97">
        <v>1899</v>
      </c>
      <c r="L221" s="181"/>
    </row>
    <row r="222" spans="1:12" ht="31.5">
      <c r="A222" s="43"/>
      <c r="B222" s="6"/>
      <c r="C222" s="7"/>
      <c r="D222" s="7"/>
      <c r="E222" s="85">
        <f t="shared" si="3"/>
        <v>4930019.6900000013</v>
      </c>
      <c r="F222" s="228"/>
      <c r="G222" s="6"/>
      <c r="H222" s="6"/>
      <c r="I222" s="154">
        <v>52601571</v>
      </c>
      <c r="J222" s="36" t="s">
        <v>189</v>
      </c>
      <c r="K222" s="97">
        <v>1028</v>
      </c>
      <c r="L222" s="181"/>
    </row>
    <row r="223" spans="1:12" ht="31.5">
      <c r="A223" s="43"/>
      <c r="B223" s="6"/>
      <c r="C223" s="7"/>
      <c r="D223" s="7"/>
      <c r="E223" s="85">
        <f t="shared" si="3"/>
        <v>4930019.6900000013</v>
      </c>
      <c r="F223" s="228"/>
      <c r="G223" s="6"/>
      <c r="H223" s="6"/>
      <c r="I223" s="58">
        <v>63</v>
      </c>
      <c r="J223" s="36" t="s">
        <v>189</v>
      </c>
      <c r="K223" s="7">
        <v>3480</v>
      </c>
      <c r="L223" s="181"/>
    </row>
    <row r="224" spans="1:12" ht="31.5">
      <c r="A224" s="43"/>
      <c r="B224" s="6"/>
      <c r="C224" s="7"/>
      <c r="D224" s="7"/>
      <c r="E224" s="85">
        <f t="shared" si="3"/>
        <v>4930019.6900000013</v>
      </c>
      <c r="F224" s="228"/>
      <c r="G224" s="6"/>
      <c r="H224" s="6"/>
      <c r="I224" s="58">
        <v>88261</v>
      </c>
      <c r="J224" s="36" t="s">
        <v>306</v>
      </c>
      <c r="K224" s="7">
        <v>1863.1</v>
      </c>
      <c r="L224" s="181"/>
    </row>
    <row r="225" spans="1:13" ht="41.5">
      <c r="A225" s="43"/>
      <c r="B225" s="6"/>
      <c r="C225" s="7"/>
      <c r="D225" s="7"/>
      <c r="E225" s="85">
        <f t="shared" si="3"/>
        <v>4930019.6900000013</v>
      </c>
      <c r="F225" s="228"/>
      <c r="G225" s="6"/>
      <c r="H225" s="6"/>
      <c r="I225" s="58">
        <v>98421</v>
      </c>
      <c r="J225" s="36" t="s">
        <v>307</v>
      </c>
      <c r="K225" s="7">
        <v>1330.01</v>
      </c>
      <c r="L225" s="181"/>
    </row>
    <row r="226" spans="1:13" ht="31.5">
      <c r="A226" s="43"/>
      <c r="B226" s="6"/>
      <c r="C226" s="7"/>
      <c r="D226" s="7"/>
      <c r="E226" s="85">
        <f t="shared" si="3"/>
        <v>4930019.6900000013</v>
      </c>
      <c r="F226" s="228"/>
      <c r="G226" s="6"/>
      <c r="H226" s="6"/>
      <c r="I226" s="58">
        <v>504080</v>
      </c>
      <c r="J226" s="36" t="s">
        <v>98</v>
      </c>
      <c r="K226" s="7">
        <v>571.80999999999995</v>
      </c>
      <c r="L226" s="181"/>
    </row>
    <row r="227" spans="1:13" ht="31.5">
      <c r="A227" s="43"/>
      <c r="B227" s="6"/>
      <c r="C227" s="7"/>
      <c r="D227" s="7"/>
      <c r="E227" s="85">
        <f t="shared" si="3"/>
        <v>4930019.6900000013</v>
      </c>
      <c r="F227" s="228"/>
      <c r="G227" s="6"/>
      <c r="H227" s="6"/>
      <c r="I227" s="58">
        <v>505700</v>
      </c>
      <c r="J227" s="36" t="s">
        <v>308</v>
      </c>
      <c r="K227" s="7">
        <v>212.78</v>
      </c>
      <c r="L227" s="181"/>
    </row>
    <row r="228" spans="1:13">
      <c r="A228" s="173">
        <v>31</v>
      </c>
      <c r="B228" s="156" t="s">
        <v>20</v>
      </c>
      <c r="C228" s="150">
        <v>40000</v>
      </c>
      <c r="D228" s="150"/>
      <c r="E228" s="85">
        <f t="shared" si="3"/>
        <v>4890019.6900000013</v>
      </c>
      <c r="F228" s="238" t="s">
        <v>309</v>
      </c>
      <c r="G228" s="147">
        <v>103623</v>
      </c>
      <c r="H228" s="147">
        <v>103623</v>
      </c>
      <c r="I228" s="211">
        <v>611</v>
      </c>
      <c r="J228" s="156"/>
      <c r="K228" s="150">
        <v>161.02000000000001</v>
      </c>
      <c r="L228" s="237" t="s">
        <v>455</v>
      </c>
    </row>
    <row r="229" spans="1:13">
      <c r="A229" s="173"/>
      <c r="B229" s="156"/>
      <c r="C229" s="150"/>
      <c r="D229" s="150"/>
      <c r="E229" s="85">
        <f t="shared" si="3"/>
        <v>4890019.6900000013</v>
      </c>
      <c r="F229" s="238"/>
      <c r="G229" s="147"/>
      <c r="H229" s="147"/>
      <c r="I229" s="211">
        <v>474</v>
      </c>
      <c r="J229" s="156"/>
      <c r="K229" s="150">
        <v>2104.1799999999998</v>
      </c>
      <c r="L229" s="77"/>
    </row>
    <row r="230" spans="1:13">
      <c r="A230" s="173"/>
      <c r="B230" s="156"/>
      <c r="C230" s="150"/>
      <c r="D230" s="150"/>
      <c r="E230" s="85">
        <f t="shared" si="3"/>
        <v>4890019.6900000013</v>
      </c>
      <c r="F230" s="238"/>
      <c r="G230" s="156"/>
      <c r="H230" s="156"/>
      <c r="I230" s="211">
        <v>144</v>
      </c>
      <c r="J230" s="156"/>
      <c r="K230" s="150">
        <v>4292</v>
      </c>
      <c r="L230" s="77"/>
    </row>
    <row r="231" spans="1:13">
      <c r="A231" s="173"/>
      <c r="B231" s="156"/>
      <c r="C231" s="159"/>
      <c r="D231" s="7"/>
      <c r="E231" s="85">
        <f t="shared" si="3"/>
        <v>4890019.6900000013</v>
      </c>
      <c r="F231" s="156"/>
      <c r="G231" s="156"/>
      <c r="H231" s="156"/>
      <c r="I231" s="211">
        <v>511</v>
      </c>
      <c r="J231" s="156"/>
      <c r="K231" s="150">
        <v>4930</v>
      </c>
      <c r="L231" s="77"/>
    </row>
    <row r="232" spans="1:13">
      <c r="A232" s="173"/>
      <c r="B232" s="156"/>
      <c r="C232" s="159"/>
      <c r="D232" s="7"/>
      <c r="E232" s="85">
        <f t="shared" si="3"/>
        <v>4890019.6900000013</v>
      </c>
      <c r="F232" s="156"/>
      <c r="G232" s="156"/>
      <c r="H232" s="156"/>
      <c r="I232" s="211">
        <v>421</v>
      </c>
      <c r="J232" s="156"/>
      <c r="K232" s="150">
        <v>2320</v>
      </c>
      <c r="L232" s="77"/>
    </row>
    <row r="233" spans="1:13">
      <c r="A233" s="173"/>
      <c r="B233" s="156"/>
      <c r="C233" s="159"/>
      <c r="D233" s="7"/>
      <c r="E233" s="85">
        <f t="shared" si="3"/>
        <v>4890019.6900000013</v>
      </c>
      <c r="F233" s="156"/>
      <c r="G233" s="156"/>
      <c r="H233" s="156"/>
      <c r="I233" s="211">
        <v>148</v>
      </c>
      <c r="J233" s="156"/>
      <c r="K233" s="150">
        <v>11087.54</v>
      </c>
      <c r="L233" s="77"/>
    </row>
    <row r="234" spans="1:13">
      <c r="A234" s="173"/>
      <c r="B234" s="156"/>
      <c r="C234" s="159"/>
      <c r="D234" s="7"/>
      <c r="E234" s="85">
        <f t="shared" si="3"/>
        <v>4890019.6900000013</v>
      </c>
      <c r="F234" s="156"/>
      <c r="G234" s="156"/>
      <c r="H234" s="156"/>
      <c r="I234" s="211">
        <v>91891</v>
      </c>
      <c r="J234" s="156"/>
      <c r="K234" s="150">
        <v>1888</v>
      </c>
      <c r="L234" s="77"/>
    </row>
    <row r="235" spans="1:13">
      <c r="A235" s="173"/>
      <c r="B235" s="156"/>
      <c r="C235" s="159"/>
      <c r="D235" s="7"/>
      <c r="E235" s="85">
        <f t="shared" si="3"/>
        <v>4890019.6900000013</v>
      </c>
      <c r="F235" s="156"/>
      <c r="G235" s="156"/>
      <c r="H235" s="156"/>
      <c r="I235" s="211">
        <v>150</v>
      </c>
      <c r="J235" s="156"/>
      <c r="K235" s="150">
        <v>6280.46</v>
      </c>
      <c r="L235" s="77"/>
    </row>
    <row r="236" spans="1:13">
      <c r="A236" s="173"/>
      <c r="B236" s="156"/>
      <c r="C236" s="159"/>
      <c r="D236" s="7"/>
      <c r="E236" s="85">
        <f t="shared" si="3"/>
        <v>4890019.6900000013</v>
      </c>
      <c r="F236" s="156"/>
      <c r="G236" s="156"/>
      <c r="H236" s="156"/>
      <c r="I236" s="211">
        <v>578</v>
      </c>
      <c r="J236" s="156"/>
      <c r="K236" s="150">
        <v>6936.8</v>
      </c>
      <c r="L236" s="77"/>
    </row>
    <row r="237" spans="1:13">
      <c r="A237" s="43">
        <v>31</v>
      </c>
      <c r="B237" s="6" t="s">
        <v>310</v>
      </c>
      <c r="C237" s="7">
        <v>406.34</v>
      </c>
      <c r="D237" s="7"/>
      <c r="E237" s="85">
        <f t="shared" si="3"/>
        <v>4889613.3500000015</v>
      </c>
      <c r="F237" s="228" t="s">
        <v>452</v>
      </c>
      <c r="G237" s="6"/>
      <c r="H237" s="6"/>
      <c r="I237" s="211"/>
      <c r="J237" s="6"/>
      <c r="K237" s="150">
        <v>406.34</v>
      </c>
      <c r="L237" s="77"/>
    </row>
    <row r="238" spans="1:13">
      <c r="A238" s="43"/>
      <c r="B238" s="6" t="s">
        <v>311</v>
      </c>
      <c r="C238" s="7">
        <v>65.010000000000005</v>
      </c>
      <c r="D238" s="7"/>
      <c r="E238" s="85">
        <f t="shared" si="3"/>
        <v>4889548.3400000017</v>
      </c>
      <c r="F238" s="228" t="s">
        <v>452</v>
      </c>
      <c r="G238" s="6"/>
      <c r="H238" s="6"/>
      <c r="I238" s="211"/>
      <c r="J238" s="6"/>
      <c r="K238" s="7">
        <v>65.010000000000005</v>
      </c>
      <c r="L238" s="181"/>
    </row>
    <row r="239" spans="1:13" ht="15" thickBot="1">
      <c r="A239" s="57"/>
      <c r="B239" s="183" t="s">
        <v>313</v>
      </c>
      <c r="C239" s="92">
        <f>SUM(C7:C238)</f>
        <v>1474284.8700000003</v>
      </c>
      <c r="D239" s="92">
        <f>SUM(D7:D238)</f>
        <v>684428.27000000014</v>
      </c>
      <c r="E239" s="92">
        <v>4889548.34</v>
      </c>
      <c r="F239" s="199"/>
      <c r="G239" s="199"/>
      <c r="H239" s="199"/>
      <c r="I239" s="199"/>
      <c r="J239" s="199"/>
      <c r="K239" s="92">
        <f>SUM(K8:K238)</f>
        <v>1609275.0100000002</v>
      </c>
      <c r="L239" s="182"/>
      <c r="M239" s="14"/>
    </row>
    <row r="240" spans="1:13">
      <c r="A240" s="67"/>
      <c r="B240" s="67"/>
      <c r="C240" s="163"/>
      <c r="D240" s="163"/>
      <c r="E240" s="67"/>
      <c r="F240" s="67"/>
      <c r="G240" s="67"/>
      <c r="H240" s="67"/>
      <c r="I240" s="67"/>
      <c r="J240" s="67"/>
      <c r="K240" s="293">
        <f>K239-C239</f>
        <v>134990.1399999999</v>
      </c>
    </row>
    <row r="241" spans="1:11">
      <c r="A241" s="67">
        <v>0</v>
      </c>
      <c r="B241" s="67"/>
      <c r="C241" s="163"/>
      <c r="D241" s="163"/>
      <c r="E241" s="67"/>
      <c r="F241" s="67"/>
      <c r="G241" s="67"/>
      <c r="H241" s="67"/>
      <c r="I241" s="67"/>
      <c r="J241" s="67"/>
      <c r="K241" s="163"/>
    </row>
    <row r="242" spans="1:11">
      <c r="A242" s="67"/>
      <c r="B242" s="67"/>
      <c r="C242" s="163"/>
      <c r="D242" s="163"/>
      <c r="E242" s="67"/>
      <c r="F242" s="67"/>
      <c r="G242" s="67"/>
      <c r="H242" s="67"/>
      <c r="I242" s="67"/>
      <c r="J242" s="67"/>
      <c r="K242" s="163"/>
    </row>
    <row r="243" spans="1:11">
      <c r="A243" s="67"/>
      <c r="B243" s="67"/>
      <c r="C243" s="163"/>
      <c r="D243" s="163"/>
      <c r="E243" s="67"/>
      <c r="F243" s="67"/>
      <c r="G243" s="67"/>
      <c r="H243" s="67"/>
      <c r="I243" s="67"/>
      <c r="J243" s="67"/>
      <c r="K243" s="163"/>
    </row>
    <row r="244" spans="1:11">
      <c r="A244" s="67"/>
      <c r="B244" s="67"/>
      <c r="C244" s="163"/>
      <c r="D244" s="163"/>
      <c r="E244" s="224"/>
      <c r="F244" s="258"/>
      <c r="G244" s="258"/>
      <c r="H244" s="224"/>
      <c r="I244" s="224"/>
      <c r="J244" s="67"/>
      <c r="K244" s="163"/>
    </row>
    <row r="245" spans="1:11">
      <c r="A245" s="67"/>
      <c r="B245" s="67"/>
      <c r="C245" s="163"/>
      <c r="D245" s="163"/>
      <c r="E245" s="224"/>
      <c r="F245" s="258" t="s">
        <v>529</v>
      </c>
      <c r="G245" s="242">
        <v>290.95</v>
      </c>
      <c r="H245" s="224"/>
      <c r="I245" s="224"/>
      <c r="J245" s="67"/>
      <c r="K245" s="163"/>
    </row>
    <row r="246" spans="1:11">
      <c r="A246" s="67"/>
      <c r="B246" s="67"/>
      <c r="C246" s="163"/>
      <c r="D246" s="163"/>
      <c r="E246" s="224"/>
      <c r="F246" s="258"/>
      <c r="G246" s="242"/>
      <c r="H246" s="224"/>
      <c r="I246" s="224"/>
      <c r="J246" s="67"/>
      <c r="K246" s="163"/>
    </row>
    <row r="247" spans="1:11">
      <c r="A247" s="67"/>
      <c r="B247" s="67"/>
      <c r="C247" s="163"/>
      <c r="D247" s="163"/>
      <c r="E247" s="224"/>
      <c r="F247" s="258" t="s">
        <v>460</v>
      </c>
      <c r="G247" s="242">
        <v>135281.09</v>
      </c>
      <c r="H247" s="293">
        <f>G247-G245</f>
        <v>134990.13999999998</v>
      </c>
      <c r="I247" s="224"/>
      <c r="J247" s="67"/>
      <c r="K247" s="163"/>
    </row>
    <row r="248" spans="1:11">
      <c r="A248" s="67"/>
      <c r="B248" s="67"/>
      <c r="C248" s="163"/>
      <c r="D248" s="163"/>
      <c r="E248" s="224"/>
      <c r="F248" s="263"/>
      <c r="G248" s="242">
        <f>SUM(G247)</f>
        <v>135281.09</v>
      </c>
      <c r="H248" s="224"/>
      <c r="I248" s="224"/>
      <c r="J248" s="67"/>
      <c r="K248" s="163"/>
    </row>
    <row r="249" spans="1:11">
      <c r="A249" s="67"/>
      <c r="B249" s="67"/>
      <c r="C249" s="163"/>
      <c r="D249" s="163"/>
      <c r="E249" s="224"/>
      <c r="F249" s="224"/>
      <c r="G249" s="224"/>
      <c r="H249" s="224"/>
      <c r="I249" s="224"/>
      <c r="J249" s="67"/>
      <c r="K249" s="163"/>
    </row>
    <row r="250" spans="1:11">
      <c r="A250" s="67"/>
      <c r="B250" s="67"/>
      <c r="C250" s="163"/>
      <c r="D250" s="163"/>
      <c r="E250" s="224"/>
      <c r="F250" s="224"/>
      <c r="G250" s="224"/>
      <c r="H250" s="224"/>
      <c r="I250" s="224"/>
      <c r="J250" s="67"/>
      <c r="K250" s="163"/>
    </row>
    <row r="251" spans="1:11">
      <c r="A251" s="67"/>
      <c r="B251" s="67"/>
      <c r="C251" s="163"/>
      <c r="D251" s="163"/>
      <c r="E251" s="224"/>
      <c r="F251" s="224"/>
      <c r="G251" s="224"/>
      <c r="H251" s="224"/>
      <c r="I251" s="224"/>
      <c r="J251" s="67"/>
      <c r="K251" s="163"/>
    </row>
    <row r="252" spans="1:11">
      <c r="A252" s="67"/>
      <c r="B252" s="67"/>
      <c r="C252" s="163"/>
      <c r="D252" s="163"/>
      <c r="E252" s="224"/>
      <c r="F252" s="224"/>
      <c r="G252" s="224"/>
      <c r="H252" s="224"/>
      <c r="I252" s="224"/>
      <c r="J252" s="67"/>
      <c r="K252" s="163"/>
    </row>
    <row r="253" spans="1:11">
      <c r="A253" s="67"/>
      <c r="B253" s="67"/>
      <c r="C253" s="163"/>
      <c r="D253" s="163"/>
      <c r="E253" s="224"/>
      <c r="F253" s="224"/>
      <c r="G253" s="224"/>
      <c r="H253" s="224"/>
      <c r="I253" s="224"/>
      <c r="J253" s="67"/>
      <c r="K253" s="163"/>
    </row>
    <row r="254" spans="1:11">
      <c r="A254" s="67"/>
      <c r="B254" s="67"/>
      <c r="C254" s="163"/>
      <c r="D254" s="163"/>
      <c r="E254" s="224"/>
      <c r="F254" s="224"/>
      <c r="G254" s="224"/>
      <c r="H254" s="224"/>
      <c r="I254" s="224"/>
      <c r="J254" s="67"/>
      <c r="K254" s="163"/>
    </row>
    <row r="255" spans="1:11">
      <c r="A255" s="67"/>
      <c r="B255" s="67"/>
      <c r="C255" s="163"/>
      <c r="D255" s="163"/>
      <c r="E255" s="67"/>
      <c r="F255" s="67"/>
      <c r="G255" s="67"/>
      <c r="H255" s="67"/>
      <c r="I255" s="67"/>
      <c r="J255" s="67"/>
      <c r="K255" s="163"/>
    </row>
    <row r="256" spans="1:11">
      <c r="A256" s="67"/>
      <c r="B256" s="67"/>
      <c r="C256" s="163"/>
      <c r="D256" s="163"/>
      <c r="E256" s="67"/>
      <c r="F256" s="67"/>
      <c r="G256" s="67"/>
      <c r="H256" s="67"/>
      <c r="I256" s="67"/>
      <c r="J256" s="67"/>
      <c r="K256" s="163"/>
    </row>
    <row r="257" spans="1:11">
      <c r="A257" s="67"/>
      <c r="B257" s="67"/>
      <c r="C257" s="163"/>
      <c r="D257" s="163"/>
      <c r="E257" s="67"/>
      <c r="F257" s="67"/>
      <c r="G257" s="67"/>
      <c r="H257" s="67"/>
      <c r="I257" s="67"/>
      <c r="J257" s="67"/>
      <c r="K257" s="163"/>
    </row>
    <row r="258" spans="1:11">
      <c r="A258" s="67"/>
      <c r="B258" s="67"/>
      <c r="C258" s="163"/>
      <c r="D258" s="163"/>
      <c r="E258" s="67"/>
      <c r="F258" s="67"/>
      <c r="G258" s="67"/>
      <c r="H258" s="67"/>
      <c r="I258" s="67"/>
      <c r="J258" s="67"/>
      <c r="K258" s="163"/>
    </row>
    <row r="259" spans="1:11">
      <c r="A259" s="67"/>
      <c r="B259" s="67"/>
      <c r="C259" s="163"/>
      <c r="D259" s="163"/>
      <c r="E259" s="67"/>
      <c r="F259" s="67"/>
      <c r="G259" s="67"/>
      <c r="H259" s="67"/>
      <c r="I259" s="67"/>
      <c r="J259" s="67"/>
      <c r="K259" s="163"/>
    </row>
    <row r="260" spans="1:11">
      <c r="A260" s="67"/>
      <c r="B260" s="67"/>
      <c r="C260" s="163"/>
      <c r="D260" s="163"/>
      <c r="E260" s="67"/>
      <c r="F260" s="67"/>
      <c r="G260" s="67"/>
      <c r="H260" s="67"/>
      <c r="I260" s="67"/>
      <c r="J260" s="67"/>
      <c r="K260" s="163"/>
    </row>
    <row r="261" spans="1:11">
      <c r="A261" s="67"/>
      <c r="B261" s="67"/>
      <c r="C261" s="163"/>
      <c r="D261" s="163"/>
      <c r="E261" s="67"/>
      <c r="F261" s="67"/>
      <c r="G261" s="67"/>
      <c r="H261" s="67"/>
      <c r="I261" s="67"/>
      <c r="J261" s="67"/>
      <c r="K261" s="163"/>
    </row>
    <row r="262" spans="1:11">
      <c r="A262" s="67"/>
      <c r="B262" s="67"/>
      <c r="C262" s="163"/>
      <c r="D262" s="163"/>
      <c r="E262" s="67"/>
      <c r="F262" s="67"/>
      <c r="G262" s="67"/>
      <c r="H262" s="67"/>
      <c r="I262" s="67"/>
      <c r="J262" s="67"/>
      <c r="K262" s="163"/>
    </row>
    <row r="263" spans="1:11">
      <c r="A263" s="67"/>
      <c r="B263" s="67"/>
      <c r="C263" s="163"/>
      <c r="D263" s="163"/>
      <c r="E263" s="67"/>
      <c r="F263" s="67"/>
      <c r="G263" s="67"/>
      <c r="H263" s="67"/>
      <c r="I263" s="67"/>
      <c r="J263" s="67"/>
      <c r="K263" s="163"/>
    </row>
    <row r="264" spans="1:11">
      <c r="A264" s="67"/>
      <c r="B264" s="67"/>
      <c r="C264" s="163"/>
      <c r="D264" s="163"/>
      <c r="E264" s="67"/>
      <c r="F264" s="67"/>
      <c r="G264" s="67"/>
      <c r="H264" s="67"/>
      <c r="I264" s="67"/>
      <c r="J264" s="67"/>
      <c r="K264" s="163"/>
    </row>
    <row r="265" spans="1:11">
      <c r="A265" s="67"/>
      <c r="B265" s="67"/>
      <c r="C265" s="163"/>
      <c r="D265" s="163"/>
      <c r="E265" s="67"/>
      <c r="F265" s="67"/>
      <c r="G265" s="67"/>
      <c r="H265" s="67"/>
      <c r="I265" s="67"/>
      <c r="J265" s="67"/>
      <c r="K265" s="163"/>
    </row>
    <row r="266" spans="1:11">
      <c r="A266" s="67"/>
      <c r="B266" s="67"/>
      <c r="C266" s="163"/>
      <c r="D266" s="163"/>
      <c r="E266" s="67"/>
      <c r="F266" s="67"/>
      <c r="G266" s="67"/>
      <c r="H266" s="67"/>
      <c r="I266" s="67"/>
      <c r="J266" s="67"/>
      <c r="K266" s="163"/>
    </row>
    <row r="267" spans="1:11">
      <c r="A267" s="67"/>
      <c r="B267" s="67"/>
      <c r="C267" s="163"/>
      <c r="D267" s="163"/>
      <c r="E267" s="67"/>
      <c r="F267" s="67"/>
      <c r="G267" s="67"/>
      <c r="H267" s="67"/>
      <c r="I267" s="67"/>
      <c r="J267" s="67"/>
      <c r="K267" s="163"/>
    </row>
    <row r="268" spans="1:11">
      <c r="A268" s="67"/>
      <c r="B268" s="67"/>
      <c r="C268" s="163"/>
      <c r="D268" s="163"/>
      <c r="E268" s="67"/>
      <c r="F268" s="67"/>
      <c r="G268" s="67"/>
      <c r="H268" s="67"/>
      <c r="I268" s="67"/>
      <c r="J268" s="67"/>
      <c r="K268" s="163"/>
    </row>
    <row r="269" spans="1:11">
      <c r="A269" s="67"/>
      <c r="B269" s="67"/>
      <c r="C269" s="163"/>
      <c r="D269" s="163"/>
      <c r="E269" s="67"/>
      <c r="F269" s="67"/>
      <c r="G269" s="67"/>
      <c r="H269" s="67"/>
      <c r="I269" s="67"/>
      <c r="J269" s="67"/>
      <c r="K269" s="163"/>
    </row>
    <row r="270" spans="1:11">
      <c r="A270" s="67"/>
      <c r="B270" s="67"/>
      <c r="C270" s="163"/>
      <c r="D270" s="163"/>
      <c r="E270" s="67"/>
      <c r="F270" s="67"/>
      <c r="G270" s="67"/>
      <c r="H270" s="67"/>
      <c r="I270" s="67"/>
      <c r="J270" s="67"/>
      <c r="K270" s="163"/>
    </row>
    <row r="271" spans="1:11">
      <c r="A271" s="67"/>
      <c r="B271" s="67"/>
      <c r="C271" s="163"/>
      <c r="D271" s="163"/>
      <c r="E271" s="67"/>
      <c r="F271" s="67"/>
      <c r="G271" s="67"/>
      <c r="H271" s="67"/>
      <c r="I271" s="67"/>
      <c r="J271" s="67"/>
      <c r="K271" s="163"/>
    </row>
    <row r="272" spans="1:11">
      <c r="A272" s="67"/>
      <c r="B272" s="67"/>
      <c r="C272" s="163"/>
      <c r="D272" s="163"/>
      <c r="E272" s="67"/>
      <c r="F272" s="67"/>
      <c r="G272" s="67"/>
      <c r="H272" s="67"/>
      <c r="I272" s="67"/>
      <c r="J272" s="67"/>
      <c r="K272" s="163"/>
    </row>
    <row r="273" spans="1:11">
      <c r="A273" s="67"/>
      <c r="B273" s="67"/>
      <c r="C273" s="163"/>
      <c r="D273" s="163"/>
      <c r="E273" s="67"/>
      <c r="F273" s="67"/>
      <c r="G273" s="67"/>
      <c r="H273" s="67"/>
      <c r="I273" s="67"/>
      <c r="J273" s="67"/>
      <c r="K273" s="163"/>
    </row>
    <row r="274" spans="1:11">
      <c r="A274" s="67"/>
      <c r="B274" s="67"/>
      <c r="C274" s="163"/>
      <c r="D274" s="163"/>
      <c r="E274" s="67"/>
      <c r="F274" s="67"/>
      <c r="G274" s="67"/>
      <c r="H274" s="67"/>
      <c r="I274" s="67"/>
      <c r="J274" s="67"/>
      <c r="K274" s="163"/>
    </row>
    <row r="275" spans="1:11">
      <c r="A275" s="67"/>
      <c r="B275" s="67"/>
      <c r="C275" s="163"/>
      <c r="D275" s="163"/>
      <c r="E275" s="67"/>
      <c r="F275" s="67"/>
      <c r="G275" s="67"/>
      <c r="H275" s="67"/>
      <c r="I275" s="67"/>
      <c r="J275" s="67"/>
      <c r="K275" s="163"/>
    </row>
    <row r="276" spans="1:11">
      <c r="A276" s="67"/>
      <c r="B276" s="67"/>
      <c r="C276" s="163"/>
      <c r="D276" s="163"/>
      <c r="E276" s="67"/>
      <c r="F276" s="67"/>
      <c r="G276" s="67"/>
      <c r="H276" s="67"/>
      <c r="I276" s="67"/>
      <c r="J276" s="67"/>
      <c r="K276" s="163"/>
    </row>
    <row r="277" spans="1:11">
      <c r="A277" s="67"/>
      <c r="B277" s="67"/>
      <c r="C277" s="163"/>
      <c r="D277" s="163"/>
      <c r="E277" s="67"/>
      <c r="F277" s="67"/>
      <c r="G277" s="67"/>
      <c r="H277" s="67"/>
      <c r="I277" s="67"/>
      <c r="J277" s="67"/>
      <c r="K277" s="163"/>
    </row>
    <row r="278" spans="1:11">
      <c r="A278" s="67"/>
      <c r="B278" s="67"/>
      <c r="C278" s="163"/>
      <c r="D278" s="163"/>
      <c r="E278" s="67"/>
      <c r="F278" s="67"/>
      <c r="G278" s="67"/>
      <c r="H278" s="67"/>
      <c r="I278" s="67"/>
      <c r="J278" s="67"/>
      <c r="K278" s="163"/>
    </row>
    <row r="279" spans="1:11">
      <c r="A279" s="67"/>
      <c r="B279" s="67"/>
      <c r="C279" s="163"/>
      <c r="D279" s="163"/>
      <c r="E279" s="67"/>
      <c r="F279" s="67"/>
      <c r="G279" s="67"/>
      <c r="H279" s="67"/>
      <c r="I279" s="67"/>
      <c r="J279" s="67"/>
      <c r="K279" s="163"/>
    </row>
    <row r="280" spans="1:11">
      <c r="A280" s="67"/>
      <c r="B280" s="67"/>
      <c r="C280" s="163"/>
      <c r="D280" s="163"/>
      <c r="E280" s="67"/>
      <c r="F280" s="67"/>
      <c r="G280" s="67"/>
      <c r="H280" s="67"/>
      <c r="I280" s="67"/>
      <c r="J280" s="67"/>
      <c r="K280" s="163"/>
    </row>
    <row r="281" spans="1:11">
      <c r="A281" s="67"/>
      <c r="B281" s="67"/>
      <c r="C281" s="163"/>
      <c r="D281" s="163"/>
      <c r="E281" s="67"/>
      <c r="F281" s="67"/>
      <c r="G281" s="67"/>
      <c r="H281" s="67"/>
      <c r="I281" s="67"/>
      <c r="J281" s="67"/>
      <c r="K281" s="163"/>
    </row>
    <row r="282" spans="1:11">
      <c r="A282" s="67"/>
      <c r="B282" s="67"/>
      <c r="C282" s="163"/>
      <c r="D282" s="163"/>
      <c r="E282" s="67"/>
      <c r="F282" s="67"/>
      <c r="G282" s="67"/>
      <c r="H282" s="67"/>
      <c r="I282" s="67"/>
      <c r="J282" s="67"/>
      <c r="K282" s="163"/>
    </row>
    <row r="283" spans="1:11">
      <c r="A283" s="67"/>
      <c r="B283" s="67"/>
      <c r="C283" s="163"/>
      <c r="D283" s="163"/>
      <c r="E283" s="67"/>
      <c r="F283" s="67"/>
      <c r="G283" s="67"/>
      <c r="H283" s="67"/>
      <c r="I283" s="67"/>
      <c r="J283" s="67"/>
      <c r="K283" s="163"/>
    </row>
    <row r="284" spans="1:11">
      <c r="A284" s="67"/>
      <c r="B284" s="67"/>
      <c r="C284" s="163"/>
      <c r="D284" s="163"/>
      <c r="E284" s="67"/>
      <c r="F284" s="67"/>
      <c r="G284" s="67"/>
      <c r="H284" s="67"/>
      <c r="I284" s="67"/>
      <c r="J284" s="67"/>
      <c r="K284" s="163"/>
    </row>
    <row r="285" spans="1:11">
      <c r="A285" s="67"/>
      <c r="B285" s="67"/>
      <c r="C285" s="163"/>
      <c r="D285" s="163"/>
      <c r="E285" s="67"/>
      <c r="F285" s="67"/>
      <c r="G285" s="67"/>
      <c r="H285" s="67"/>
      <c r="I285" s="67"/>
      <c r="J285" s="67"/>
      <c r="K285" s="163"/>
    </row>
    <row r="286" spans="1:11">
      <c r="A286" s="67"/>
      <c r="B286" s="67"/>
      <c r="C286" s="163"/>
      <c r="D286" s="163"/>
      <c r="E286" s="67"/>
      <c r="F286" s="67"/>
      <c r="G286" s="67"/>
      <c r="H286" s="67"/>
      <c r="I286" s="67"/>
      <c r="J286" s="67"/>
      <c r="K286" s="163"/>
    </row>
    <row r="287" spans="1:11">
      <c r="A287" s="67"/>
      <c r="B287" s="67"/>
      <c r="C287" s="163"/>
      <c r="D287" s="163"/>
      <c r="E287" s="67"/>
      <c r="F287" s="67"/>
      <c r="G287" s="67"/>
      <c r="H287" s="67"/>
      <c r="I287" s="67"/>
      <c r="J287" s="67"/>
      <c r="K287" s="163"/>
    </row>
    <row r="288" spans="1:11">
      <c r="A288" s="67"/>
      <c r="B288" s="67"/>
      <c r="C288" s="163"/>
      <c r="D288" s="163"/>
      <c r="E288" s="67"/>
      <c r="F288" s="67"/>
      <c r="G288" s="67"/>
      <c r="H288" s="67"/>
      <c r="I288" s="67"/>
      <c r="J288" s="67"/>
      <c r="K288" s="163"/>
    </row>
    <row r="289" spans="1:11">
      <c r="A289" s="67"/>
      <c r="B289" s="67"/>
      <c r="C289" s="163"/>
      <c r="D289" s="163"/>
      <c r="E289" s="67"/>
      <c r="F289" s="67"/>
      <c r="G289" s="67"/>
      <c r="H289" s="67"/>
      <c r="I289" s="67"/>
      <c r="J289" s="67"/>
      <c r="K289" s="163"/>
    </row>
    <row r="290" spans="1:11">
      <c r="A290" s="67"/>
      <c r="B290" s="67"/>
      <c r="C290" s="163"/>
      <c r="D290" s="163"/>
      <c r="E290" s="67"/>
      <c r="F290" s="67"/>
      <c r="G290" s="67"/>
      <c r="H290" s="67"/>
      <c r="I290" s="67"/>
      <c r="J290" s="67"/>
      <c r="K290" s="163"/>
    </row>
    <row r="291" spans="1:11">
      <c r="A291" s="67"/>
      <c r="B291" s="67"/>
      <c r="C291" s="163"/>
      <c r="D291" s="163"/>
      <c r="E291" s="67"/>
      <c r="F291" s="67"/>
      <c r="G291" s="67"/>
      <c r="H291" s="67"/>
      <c r="I291" s="67"/>
      <c r="J291" s="67"/>
      <c r="K291" s="163"/>
    </row>
    <row r="292" spans="1:11">
      <c r="A292" s="67"/>
      <c r="B292" s="67"/>
      <c r="C292" s="163"/>
      <c r="D292" s="163"/>
      <c r="E292" s="67"/>
      <c r="F292" s="67"/>
      <c r="G292" s="67"/>
      <c r="H292" s="67"/>
      <c r="I292" s="67"/>
      <c r="J292" s="67"/>
      <c r="K292" s="163"/>
    </row>
    <row r="293" spans="1:11">
      <c r="A293" s="67"/>
      <c r="B293" s="67"/>
      <c r="C293" s="163"/>
      <c r="D293" s="163"/>
      <c r="E293" s="67"/>
      <c r="F293" s="67"/>
      <c r="G293" s="67"/>
      <c r="H293" s="67"/>
      <c r="I293" s="67"/>
      <c r="J293" s="67"/>
      <c r="K293" s="163"/>
    </row>
    <row r="294" spans="1:11">
      <c r="A294" s="67"/>
      <c r="B294" s="67"/>
      <c r="C294" s="163"/>
      <c r="D294" s="163"/>
      <c r="E294" s="67"/>
      <c r="F294" s="67"/>
      <c r="G294" s="67"/>
      <c r="H294" s="67"/>
      <c r="I294" s="67"/>
      <c r="J294" s="67"/>
      <c r="K294" s="163"/>
    </row>
    <row r="295" spans="1:11">
      <c r="A295" s="67"/>
      <c r="B295" s="67"/>
      <c r="C295" s="163"/>
      <c r="D295" s="163"/>
      <c r="E295" s="67"/>
      <c r="F295" s="67"/>
      <c r="G295" s="67"/>
      <c r="H295" s="67"/>
      <c r="I295" s="67"/>
      <c r="J295" s="67"/>
      <c r="K295" s="163"/>
    </row>
    <row r="296" spans="1:11">
      <c r="A296" s="67"/>
      <c r="B296" s="67"/>
      <c r="C296" s="163"/>
      <c r="D296" s="163"/>
      <c r="E296" s="67"/>
      <c r="F296" s="67"/>
      <c r="G296" s="67"/>
      <c r="H296" s="67"/>
      <c r="I296" s="67"/>
      <c r="J296" s="67"/>
      <c r="K296" s="163"/>
    </row>
    <row r="297" spans="1:11">
      <c r="A297" s="67"/>
      <c r="B297" s="67"/>
      <c r="C297" s="163"/>
      <c r="D297" s="163"/>
      <c r="E297" s="67"/>
      <c r="F297" s="67"/>
      <c r="G297" s="67"/>
      <c r="H297" s="67"/>
      <c r="I297" s="67"/>
      <c r="J297" s="67"/>
      <c r="K297" s="163"/>
    </row>
    <row r="298" spans="1:11">
      <c r="A298" s="67"/>
      <c r="B298" s="67"/>
      <c r="C298" s="163"/>
      <c r="D298" s="163"/>
      <c r="E298" s="67"/>
      <c r="F298" s="67"/>
      <c r="G298" s="67"/>
      <c r="H298" s="67"/>
      <c r="I298" s="67"/>
      <c r="J298" s="67"/>
      <c r="K298" s="163"/>
    </row>
    <row r="299" spans="1:11">
      <c r="A299" s="67"/>
      <c r="B299" s="67"/>
      <c r="C299" s="163"/>
      <c r="D299" s="163"/>
      <c r="E299" s="67"/>
      <c r="F299" s="67"/>
      <c r="G299" s="67"/>
      <c r="H299" s="67"/>
      <c r="I299" s="67"/>
      <c r="J299" s="67"/>
      <c r="K299" s="163"/>
    </row>
    <row r="300" spans="1:11">
      <c r="A300" s="67"/>
      <c r="B300" s="67"/>
      <c r="C300" s="163"/>
      <c r="D300" s="163"/>
      <c r="E300" s="67"/>
      <c r="F300" s="67"/>
      <c r="G300" s="67"/>
      <c r="H300" s="67"/>
      <c r="I300" s="67"/>
      <c r="J300" s="67"/>
      <c r="K300" s="163"/>
    </row>
    <row r="301" spans="1:11">
      <c r="A301" s="67"/>
      <c r="B301" s="67"/>
      <c r="C301" s="163"/>
      <c r="D301" s="163"/>
      <c r="E301" s="67"/>
      <c r="F301" s="67"/>
      <c r="G301" s="67"/>
      <c r="H301" s="67"/>
      <c r="I301" s="67"/>
      <c r="J301" s="67"/>
      <c r="K301" s="163"/>
    </row>
    <row r="302" spans="1:11">
      <c r="A302" s="67"/>
      <c r="B302" s="67"/>
      <c r="C302" s="163"/>
      <c r="D302" s="163"/>
      <c r="E302" s="67"/>
      <c r="F302" s="67"/>
      <c r="G302" s="67"/>
      <c r="H302" s="67"/>
      <c r="I302" s="67"/>
      <c r="J302" s="67"/>
      <c r="K302" s="163"/>
    </row>
    <row r="303" spans="1:11">
      <c r="A303" s="67"/>
      <c r="B303" s="67"/>
      <c r="C303" s="163"/>
      <c r="D303" s="163"/>
      <c r="E303" s="67"/>
      <c r="F303" s="67"/>
      <c r="G303" s="67"/>
      <c r="H303" s="67"/>
      <c r="I303" s="67"/>
      <c r="J303" s="67"/>
      <c r="K303" s="163"/>
    </row>
    <row r="304" spans="1:11">
      <c r="A304" s="67"/>
      <c r="B304" s="67"/>
      <c r="C304" s="163"/>
      <c r="D304" s="163"/>
      <c r="E304" s="67"/>
      <c r="F304" s="67"/>
      <c r="G304" s="67"/>
      <c r="H304" s="67"/>
      <c r="I304" s="67"/>
      <c r="J304" s="67"/>
      <c r="K304" s="163"/>
    </row>
    <row r="305" spans="1:11">
      <c r="A305" s="67"/>
      <c r="B305" s="67"/>
      <c r="C305" s="163"/>
      <c r="D305" s="163"/>
      <c r="E305" s="67"/>
      <c r="F305" s="67"/>
      <c r="G305" s="67"/>
      <c r="H305" s="67"/>
      <c r="I305" s="67"/>
      <c r="J305" s="67"/>
      <c r="K305" s="163"/>
    </row>
    <row r="306" spans="1:11">
      <c r="A306" s="67"/>
      <c r="B306" s="67"/>
      <c r="C306" s="163"/>
      <c r="D306" s="163"/>
      <c r="E306" s="67"/>
      <c r="F306" s="67"/>
      <c r="G306" s="67"/>
      <c r="H306" s="67"/>
      <c r="I306" s="67"/>
      <c r="J306" s="67"/>
      <c r="K306" s="163"/>
    </row>
    <row r="307" spans="1:11">
      <c r="A307" s="67"/>
      <c r="B307" s="67"/>
      <c r="C307" s="163"/>
      <c r="D307" s="163"/>
      <c r="E307" s="67"/>
      <c r="F307" s="67"/>
      <c r="G307" s="67"/>
      <c r="H307" s="67"/>
      <c r="I307" s="67"/>
      <c r="J307" s="67"/>
      <c r="K307" s="163"/>
    </row>
    <row r="308" spans="1:11">
      <c r="A308" s="67"/>
      <c r="B308" s="67"/>
      <c r="C308" s="163"/>
      <c r="D308" s="163"/>
      <c r="E308" s="67"/>
      <c r="F308" s="67"/>
      <c r="G308" s="67"/>
      <c r="H308" s="67"/>
      <c r="I308" s="67"/>
      <c r="J308" s="67"/>
      <c r="K308" s="163"/>
    </row>
    <row r="309" spans="1:11">
      <c r="A309" s="67"/>
      <c r="B309" s="67"/>
      <c r="C309" s="163"/>
      <c r="D309" s="163"/>
      <c r="E309" s="67"/>
      <c r="F309" s="67"/>
      <c r="G309" s="67"/>
      <c r="H309" s="67"/>
      <c r="I309" s="67"/>
      <c r="J309" s="67"/>
      <c r="K309" s="163"/>
    </row>
    <row r="310" spans="1:11">
      <c r="A310" s="67"/>
      <c r="B310" s="67"/>
      <c r="C310" s="163"/>
      <c r="D310" s="163"/>
      <c r="E310" s="67"/>
      <c r="F310" s="67"/>
      <c r="G310" s="67"/>
      <c r="H310" s="67"/>
      <c r="I310" s="67"/>
      <c r="J310" s="67"/>
      <c r="K310" s="163"/>
    </row>
    <row r="311" spans="1:11">
      <c r="A311" s="67"/>
      <c r="B311" s="67"/>
      <c r="C311" s="163"/>
      <c r="D311" s="163"/>
      <c r="E311" s="67"/>
      <c r="F311" s="67"/>
      <c r="G311" s="67"/>
      <c r="H311" s="67"/>
      <c r="I311" s="67"/>
      <c r="J311" s="67"/>
      <c r="K311" s="163"/>
    </row>
    <row r="312" spans="1:11">
      <c r="A312" s="67"/>
      <c r="B312" s="67"/>
      <c r="C312" s="163"/>
      <c r="D312" s="163"/>
      <c r="E312" s="67"/>
      <c r="F312" s="67"/>
      <c r="G312" s="67"/>
      <c r="H312" s="67"/>
      <c r="I312" s="67"/>
      <c r="J312" s="67"/>
      <c r="K312" s="163"/>
    </row>
    <row r="313" spans="1:11">
      <c r="A313" s="67"/>
      <c r="B313" s="67"/>
      <c r="C313" s="163"/>
      <c r="D313" s="163"/>
      <c r="E313" s="67"/>
      <c r="F313" s="67"/>
      <c r="G313" s="67"/>
      <c r="H313" s="67"/>
      <c r="I313" s="67"/>
      <c r="J313" s="67"/>
      <c r="K313" s="163"/>
    </row>
    <row r="314" spans="1:11">
      <c r="A314" s="67"/>
      <c r="B314" s="67"/>
      <c r="C314" s="163"/>
      <c r="D314" s="163"/>
      <c r="E314" s="67"/>
      <c r="F314" s="67"/>
      <c r="G314" s="67"/>
      <c r="H314" s="67"/>
      <c r="I314" s="67"/>
      <c r="J314" s="67"/>
      <c r="K314" s="163"/>
    </row>
    <row r="315" spans="1:11">
      <c r="A315" s="67"/>
      <c r="B315" s="67"/>
      <c r="C315" s="163"/>
      <c r="D315" s="163"/>
      <c r="E315" s="67"/>
      <c r="F315" s="67"/>
      <c r="G315" s="67"/>
      <c r="H315" s="67"/>
      <c r="I315" s="67"/>
      <c r="J315" s="67"/>
      <c r="K315" s="163"/>
    </row>
    <row r="316" spans="1:11">
      <c r="A316" s="67"/>
      <c r="B316" s="67"/>
      <c r="C316" s="163"/>
      <c r="D316" s="163"/>
      <c r="E316" s="67"/>
      <c r="F316" s="67"/>
      <c r="G316" s="67"/>
      <c r="H316" s="67"/>
      <c r="I316" s="67"/>
      <c r="J316" s="67"/>
      <c r="K316" s="163"/>
    </row>
    <row r="317" spans="1:11">
      <c r="A317" s="67"/>
      <c r="B317" s="67"/>
      <c r="C317" s="163"/>
      <c r="D317" s="163"/>
      <c r="E317" s="67"/>
      <c r="F317" s="67"/>
      <c r="G317" s="67"/>
      <c r="H317" s="67"/>
      <c r="I317" s="67"/>
      <c r="J317" s="67"/>
      <c r="K317" s="163"/>
    </row>
    <row r="318" spans="1:11">
      <c r="A318" s="67"/>
      <c r="B318" s="67"/>
      <c r="C318" s="163"/>
      <c r="D318" s="163"/>
      <c r="E318" s="67"/>
      <c r="F318" s="67"/>
      <c r="G318" s="67"/>
      <c r="H318" s="67"/>
      <c r="I318" s="67"/>
      <c r="J318" s="67"/>
      <c r="K318" s="163"/>
    </row>
    <row r="319" spans="1:11">
      <c r="A319" s="67"/>
      <c r="B319" s="67"/>
      <c r="C319" s="163"/>
      <c r="D319" s="163"/>
      <c r="E319" s="67"/>
      <c r="F319" s="67"/>
      <c r="G319" s="67"/>
      <c r="H319" s="67"/>
      <c r="I319" s="67"/>
      <c r="J319" s="67"/>
      <c r="K319" s="163"/>
    </row>
    <row r="320" spans="1:11">
      <c r="A320" s="67"/>
      <c r="B320" s="67"/>
      <c r="C320" s="163"/>
      <c r="D320" s="163"/>
      <c r="E320" s="67"/>
      <c r="F320" s="67"/>
      <c r="G320" s="67"/>
      <c r="H320" s="67"/>
      <c r="I320" s="67"/>
      <c r="J320" s="67"/>
      <c r="K320" s="163"/>
    </row>
    <row r="321" spans="1:11">
      <c r="A321" s="67"/>
      <c r="B321" s="67"/>
      <c r="C321" s="163"/>
      <c r="D321" s="163"/>
      <c r="E321" s="67"/>
      <c r="F321" s="67"/>
      <c r="G321" s="67"/>
      <c r="H321" s="67"/>
      <c r="I321" s="67"/>
      <c r="J321" s="67"/>
      <c r="K321" s="163"/>
    </row>
    <row r="322" spans="1:11">
      <c r="A322" s="67"/>
      <c r="B322" s="67"/>
      <c r="C322" s="163"/>
      <c r="D322" s="163"/>
      <c r="E322" s="67"/>
      <c r="F322" s="67"/>
      <c r="G322" s="67"/>
      <c r="H322" s="67"/>
      <c r="I322" s="67"/>
      <c r="J322" s="67"/>
      <c r="K322" s="163"/>
    </row>
    <row r="323" spans="1:11">
      <c r="A323" s="67"/>
      <c r="B323" s="67"/>
      <c r="C323" s="163"/>
      <c r="D323" s="163"/>
      <c r="E323" s="67"/>
      <c r="F323" s="67"/>
      <c r="G323" s="67"/>
      <c r="H323" s="67"/>
      <c r="I323" s="67"/>
      <c r="J323" s="67"/>
      <c r="K323" s="163"/>
    </row>
    <row r="324" spans="1:11">
      <c r="A324" s="67"/>
      <c r="B324" s="67"/>
      <c r="C324" s="163"/>
      <c r="D324" s="163"/>
      <c r="E324" s="67"/>
      <c r="F324" s="67"/>
      <c r="G324" s="67"/>
      <c r="H324" s="67"/>
      <c r="I324" s="67"/>
      <c r="J324" s="67"/>
      <c r="K324" s="163"/>
    </row>
    <row r="325" spans="1:11">
      <c r="A325" s="67"/>
      <c r="B325" s="67"/>
      <c r="C325" s="163"/>
      <c r="D325" s="163"/>
      <c r="E325" s="67"/>
      <c r="F325" s="67"/>
      <c r="G325" s="67"/>
      <c r="H325" s="67"/>
      <c r="I325" s="67"/>
      <c r="J325" s="67"/>
      <c r="K325" s="163"/>
    </row>
    <row r="326" spans="1:11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163"/>
    </row>
    <row r="327" spans="1:11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163"/>
    </row>
    <row r="328" spans="1:11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163"/>
    </row>
    <row r="329" spans="1:1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163"/>
    </row>
    <row r="330" spans="1:11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163"/>
    </row>
    <row r="331" spans="1:11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163"/>
    </row>
    <row r="332" spans="1:11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163"/>
    </row>
    <row r="333" spans="1:11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163"/>
    </row>
    <row r="334" spans="1:11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163"/>
    </row>
    <row r="335" spans="1:11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163"/>
    </row>
    <row r="336" spans="1:11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163"/>
    </row>
    <row r="337" spans="1:11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163"/>
    </row>
    <row r="338" spans="1:11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163"/>
    </row>
    <row r="339" spans="1:11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</row>
    <row r="340" spans="1:11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</row>
    <row r="341" spans="1:11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</row>
    <row r="342" spans="1:11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</row>
    <row r="343" spans="1:11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</row>
    <row r="344" spans="1:11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</row>
    <row r="345" spans="1:11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</row>
    <row r="346" spans="1:11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</row>
    <row r="347" spans="1:11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</row>
    <row r="348" spans="1:11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</row>
    <row r="349" spans="1:11">
      <c r="A349" s="67"/>
    </row>
    <row r="350" spans="1:11">
      <c r="A350" s="67"/>
    </row>
    <row r="351" spans="1:11">
      <c r="A351" s="67"/>
    </row>
  </sheetData>
  <mergeCells count="7">
    <mergeCell ref="N7:O7"/>
    <mergeCell ref="P7:Q7"/>
    <mergeCell ref="A1:J1"/>
    <mergeCell ref="A2:J2"/>
    <mergeCell ref="A3:J3"/>
    <mergeCell ref="B4:J4"/>
    <mergeCell ref="F6:J6"/>
  </mergeCells>
  <pageMargins left="0.51181102362204722" right="0.51181102362204722" top="0.74803149606299213" bottom="0.74803149606299213" header="0.31496062992125984" footer="0.31496062992125984"/>
  <pageSetup scale="6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7"/>
  <sheetViews>
    <sheetView topLeftCell="C61" workbookViewId="0">
      <selection activeCell="K65" sqref="K65:K66"/>
    </sheetView>
  </sheetViews>
  <sheetFormatPr baseColWidth="10" defaultColWidth="10.81640625" defaultRowHeight="14.5"/>
  <cols>
    <col min="1" max="1" width="6.1796875" customWidth="1"/>
    <col min="2" max="2" width="51.26953125" customWidth="1"/>
    <col min="3" max="3" width="14.7265625" customWidth="1"/>
    <col min="4" max="5" width="14.26953125" customWidth="1"/>
    <col min="6" max="6" width="31.81640625" customWidth="1"/>
    <col min="10" max="10" width="14.81640625" customWidth="1"/>
    <col min="11" max="11" width="11" bestFit="1" customWidth="1"/>
    <col min="12" max="12" width="13.7265625" customWidth="1"/>
  </cols>
  <sheetData>
    <row r="1" spans="1:18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8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8">
      <c r="A3" s="311" t="s">
        <v>38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8">
      <c r="A4" s="1"/>
      <c r="B4" s="311" t="s">
        <v>2</v>
      </c>
      <c r="C4" s="311"/>
      <c r="D4" s="311"/>
      <c r="E4" s="311"/>
      <c r="F4" s="311"/>
      <c r="G4" s="311"/>
      <c r="H4" s="311"/>
      <c r="I4" s="311"/>
      <c r="J4" s="311"/>
    </row>
    <row r="5" spans="1:18" ht="1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23.5" thickBot="1">
      <c r="A6" s="50" t="s">
        <v>3</v>
      </c>
      <c r="B6" s="50" t="s">
        <v>4</v>
      </c>
      <c r="C6" s="50" t="s">
        <v>5</v>
      </c>
      <c r="D6" s="50" t="s">
        <v>6</v>
      </c>
      <c r="E6" s="51" t="s">
        <v>7</v>
      </c>
      <c r="F6" s="302" t="s">
        <v>8</v>
      </c>
      <c r="G6" s="302"/>
      <c r="H6" s="302"/>
      <c r="I6" s="302"/>
      <c r="J6" s="316"/>
      <c r="K6" s="68"/>
      <c r="L6" s="24" t="s">
        <v>22</v>
      </c>
    </row>
    <row r="7" spans="1:18" ht="10.5" customHeight="1">
      <c r="A7" s="69"/>
      <c r="B7" s="70" t="s">
        <v>456</v>
      </c>
      <c r="C7" s="71"/>
      <c r="D7" s="71"/>
      <c r="E7" s="71">
        <v>4889548.34</v>
      </c>
      <c r="F7" s="53" t="s">
        <v>11</v>
      </c>
      <c r="G7" s="53" t="s">
        <v>12</v>
      </c>
      <c r="H7" s="54" t="s">
        <v>13</v>
      </c>
      <c r="I7" s="55" t="s">
        <v>14</v>
      </c>
      <c r="J7" s="56" t="s">
        <v>15</v>
      </c>
      <c r="K7" s="72" t="s">
        <v>9</v>
      </c>
      <c r="L7" s="31" t="s">
        <v>23</v>
      </c>
    </row>
    <row r="8" spans="1:18">
      <c r="A8" s="5" t="s">
        <v>457</v>
      </c>
      <c r="B8" s="6" t="s">
        <v>525</v>
      </c>
      <c r="C8" s="7"/>
      <c r="D8" s="7">
        <v>25739.55</v>
      </c>
      <c r="E8" s="7">
        <f>E7-C8+D8</f>
        <v>4915287.8899999997</v>
      </c>
      <c r="F8" s="39" t="s">
        <v>328</v>
      </c>
      <c r="G8" s="58"/>
      <c r="H8" s="58"/>
      <c r="I8" s="58"/>
      <c r="J8" s="214"/>
      <c r="K8" s="36"/>
      <c r="L8" s="239" t="s">
        <v>447</v>
      </c>
      <c r="M8" s="307"/>
      <c r="N8" s="308"/>
      <c r="O8" s="308"/>
      <c r="P8" s="308"/>
      <c r="Q8" s="308"/>
      <c r="R8" s="308"/>
    </row>
    <row r="9" spans="1:18">
      <c r="A9" s="9">
        <v>8</v>
      </c>
      <c r="B9" s="6" t="s">
        <v>526</v>
      </c>
      <c r="C9" s="7"/>
      <c r="D9" s="7">
        <v>19456.419999999998</v>
      </c>
      <c r="E9" s="7">
        <f t="shared" ref="E9:E61" si="0">E8-C9+D9</f>
        <v>4934744.3099999996</v>
      </c>
      <c r="F9" s="39" t="s">
        <v>328</v>
      </c>
      <c r="G9" s="58"/>
      <c r="H9" s="58"/>
      <c r="I9" s="58"/>
      <c r="J9" s="214"/>
      <c r="K9" s="36"/>
      <c r="L9" s="239" t="s">
        <v>447</v>
      </c>
      <c r="M9" s="12"/>
      <c r="N9" s="12"/>
    </row>
    <row r="10" spans="1:18">
      <c r="A10" s="9">
        <v>27</v>
      </c>
      <c r="B10" s="6" t="s">
        <v>527</v>
      </c>
      <c r="C10" s="7"/>
      <c r="D10" s="7">
        <v>290.95</v>
      </c>
      <c r="E10" s="7">
        <f t="shared" si="0"/>
        <v>4935035.26</v>
      </c>
      <c r="F10" s="39" t="s">
        <v>528</v>
      </c>
      <c r="G10" s="58"/>
      <c r="H10" s="58"/>
      <c r="I10" s="203"/>
      <c r="J10" s="215"/>
      <c r="K10" s="45"/>
      <c r="L10" s="208" t="s">
        <v>448</v>
      </c>
      <c r="M10" s="12"/>
      <c r="N10" s="38"/>
      <c r="P10" s="14"/>
      <c r="R10" s="14"/>
    </row>
    <row r="11" spans="1:18">
      <c r="A11" s="9">
        <v>30</v>
      </c>
      <c r="B11" s="6" t="s">
        <v>329</v>
      </c>
      <c r="C11" s="7"/>
      <c r="D11" s="7">
        <v>3140.1</v>
      </c>
      <c r="E11" s="7">
        <f t="shared" si="0"/>
        <v>4938175.3599999994</v>
      </c>
      <c r="F11" s="39"/>
      <c r="G11" s="58"/>
      <c r="H11" s="58"/>
      <c r="I11" s="203"/>
      <c r="J11" s="215"/>
      <c r="K11" s="45"/>
      <c r="L11" s="208"/>
      <c r="M11" s="12"/>
      <c r="N11" s="12"/>
    </row>
    <row r="12" spans="1:18" ht="20">
      <c r="A12" s="9">
        <v>6</v>
      </c>
      <c r="B12" s="6" t="s">
        <v>330</v>
      </c>
      <c r="C12" s="7">
        <v>40000</v>
      </c>
      <c r="D12" s="7"/>
      <c r="E12" s="7">
        <f t="shared" si="0"/>
        <v>4898175.3599999994</v>
      </c>
      <c r="F12" s="39" t="s">
        <v>331</v>
      </c>
      <c r="G12" s="58">
        <v>73636</v>
      </c>
      <c r="H12" s="58">
        <v>73636</v>
      </c>
      <c r="I12" s="9">
        <v>51704808</v>
      </c>
      <c r="J12" s="120" t="s">
        <v>205</v>
      </c>
      <c r="K12" s="7">
        <v>15000</v>
      </c>
      <c r="L12" s="208" t="s">
        <v>448</v>
      </c>
      <c r="M12" s="12"/>
      <c r="N12" s="12"/>
    </row>
    <row r="13" spans="1:18" ht="20">
      <c r="A13" s="9"/>
      <c r="B13" s="6"/>
      <c r="C13" s="7"/>
      <c r="D13" s="7"/>
      <c r="E13" s="7">
        <f t="shared" si="0"/>
        <v>4898175.3599999994</v>
      </c>
      <c r="F13" s="39"/>
      <c r="G13" s="58"/>
      <c r="H13" s="58"/>
      <c r="I13" s="9">
        <v>51704808</v>
      </c>
      <c r="J13" s="120" t="s">
        <v>205</v>
      </c>
      <c r="K13" s="97">
        <v>10000</v>
      </c>
      <c r="L13" s="208"/>
      <c r="M13" s="12"/>
      <c r="N13" s="12"/>
    </row>
    <row r="14" spans="1:18" ht="20">
      <c r="A14" s="9"/>
      <c r="B14" s="36"/>
      <c r="C14" s="7"/>
      <c r="D14" s="7"/>
      <c r="E14" s="7">
        <f t="shared" si="0"/>
        <v>4898175.3599999994</v>
      </c>
      <c r="F14" s="39"/>
      <c r="G14" s="58"/>
      <c r="H14" s="58"/>
      <c r="I14" s="9">
        <v>2992463</v>
      </c>
      <c r="J14" s="120" t="s">
        <v>205</v>
      </c>
      <c r="K14" s="97">
        <v>5498</v>
      </c>
      <c r="L14" s="208"/>
      <c r="M14" s="12"/>
      <c r="N14" s="12"/>
    </row>
    <row r="15" spans="1:18" ht="20">
      <c r="A15" s="9"/>
      <c r="B15" s="6"/>
      <c r="C15" s="7"/>
      <c r="D15" s="7"/>
      <c r="E15" s="7">
        <f t="shared" si="0"/>
        <v>4898175.3599999994</v>
      </c>
      <c r="F15" s="39"/>
      <c r="G15" s="58"/>
      <c r="H15" s="58"/>
      <c r="I15" s="9">
        <v>51704893</v>
      </c>
      <c r="J15" s="120" t="s">
        <v>205</v>
      </c>
      <c r="K15" s="97">
        <v>3149</v>
      </c>
      <c r="L15" s="208"/>
      <c r="M15" s="12"/>
      <c r="N15" s="12"/>
    </row>
    <row r="16" spans="1:18" ht="30">
      <c r="A16" s="9"/>
      <c r="B16" s="6"/>
      <c r="C16" s="7"/>
      <c r="D16" s="7"/>
      <c r="E16" s="7">
        <f t="shared" si="0"/>
        <v>4898175.3599999994</v>
      </c>
      <c r="F16" s="39"/>
      <c r="G16" s="58"/>
      <c r="H16" s="58"/>
      <c r="I16" s="9">
        <v>210114</v>
      </c>
      <c r="J16" s="120" t="s">
        <v>204</v>
      </c>
      <c r="K16" s="97">
        <v>3599</v>
      </c>
      <c r="L16" s="208"/>
      <c r="M16" s="12"/>
      <c r="N16" s="12"/>
    </row>
    <row r="17" spans="1:14" ht="30">
      <c r="A17" s="9"/>
      <c r="B17" s="6"/>
      <c r="C17" s="7"/>
      <c r="D17" s="7"/>
      <c r="E17" s="7">
        <f t="shared" si="0"/>
        <v>4898175.3599999994</v>
      </c>
      <c r="F17" s="39"/>
      <c r="G17" s="58"/>
      <c r="H17" s="58"/>
      <c r="I17" s="9">
        <v>217413</v>
      </c>
      <c r="J17" s="120" t="s">
        <v>204</v>
      </c>
      <c r="K17" s="97">
        <v>2754</v>
      </c>
      <c r="L17" s="208"/>
      <c r="M17" s="12"/>
      <c r="N17" s="12"/>
    </row>
    <row r="18" spans="1:14" ht="20">
      <c r="A18" s="9">
        <v>6</v>
      </c>
      <c r="B18" s="6" t="s">
        <v>332</v>
      </c>
      <c r="C18" s="7">
        <v>7266</v>
      </c>
      <c r="D18" s="7"/>
      <c r="E18" s="7">
        <f t="shared" si="0"/>
        <v>4890909.3599999994</v>
      </c>
      <c r="F18" s="39" t="s">
        <v>83</v>
      </c>
      <c r="G18" s="58">
        <v>73688</v>
      </c>
      <c r="H18" s="58">
        <v>73688</v>
      </c>
      <c r="I18" s="9" t="s">
        <v>440</v>
      </c>
      <c r="J18" s="120" t="s">
        <v>83</v>
      </c>
      <c r="K18" s="97">
        <v>7266</v>
      </c>
      <c r="L18" s="208" t="s">
        <v>445</v>
      </c>
      <c r="M18" s="12"/>
      <c r="N18" s="12"/>
    </row>
    <row r="19" spans="1:14" ht="20">
      <c r="A19" s="9">
        <v>9</v>
      </c>
      <c r="B19" s="6" t="s">
        <v>333</v>
      </c>
      <c r="C19" s="7">
        <v>52000</v>
      </c>
      <c r="D19" s="7"/>
      <c r="E19" s="7">
        <f t="shared" si="0"/>
        <v>4838909.3599999994</v>
      </c>
      <c r="F19" s="39" t="s">
        <v>334</v>
      </c>
      <c r="G19" s="58">
        <v>49646</v>
      </c>
      <c r="H19" s="58">
        <v>49646</v>
      </c>
      <c r="I19" s="216" t="s">
        <v>440</v>
      </c>
      <c r="J19" s="202" t="s">
        <v>334</v>
      </c>
      <c r="K19" s="45">
        <v>20000</v>
      </c>
      <c r="L19" s="208" t="s">
        <v>406</v>
      </c>
      <c r="M19" s="12"/>
      <c r="N19" s="12"/>
    </row>
    <row r="20" spans="1:14" ht="20">
      <c r="A20" s="9"/>
      <c r="B20" s="6"/>
      <c r="C20" s="7"/>
      <c r="D20" s="7"/>
      <c r="E20" s="7">
        <f t="shared" si="0"/>
        <v>4838909.3599999994</v>
      </c>
      <c r="F20" s="39"/>
      <c r="G20" s="58"/>
      <c r="H20" s="58"/>
      <c r="I20" s="216" t="s">
        <v>440</v>
      </c>
      <c r="J20" s="202" t="s">
        <v>334</v>
      </c>
      <c r="K20" s="45">
        <v>32000</v>
      </c>
      <c r="L20" s="208"/>
      <c r="M20" s="12"/>
      <c r="N20" s="12"/>
    </row>
    <row r="21" spans="1:14" ht="50">
      <c r="A21" s="9">
        <v>21</v>
      </c>
      <c r="B21" s="36" t="s">
        <v>336</v>
      </c>
      <c r="C21" s="7">
        <v>21799.759999999998</v>
      </c>
      <c r="D21" s="7"/>
      <c r="E21" s="150">
        <f t="shared" si="0"/>
        <v>4817109.5999999996</v>
      </c>
      <c r="F21" s="240" t="s">
        <v>335</v>
      </c>
      <c r="G21" s="148">
        <v>69626</v>
      </c>
      <c r="H21" s="148">
        <v>69626</v>
      </c>
      <c r="I21" s="5" t="s">
        <v>344</v>
      </c>
      <c r="J21" s="213" t="s">
        <v>373</v>
      </c>
      <c r="K21" s="201">
        <v>2031.8</v>
      </c>
      <c r="L21" s="209" t="s">
        <v>454</v>
      </c>
      <c r="M21" s="12"/>
      <c r="N21" s="12"/>
    </row>
    <row r="22" spans="1:14" ht="50">
      <c r="A22" s="9"/>
      <c r="B22" s="6"/>
      <c r="C22" s="7"/>
      <c r="D22" s="7"/>
      <c r="E22" s="150">
        <f t="shared" si="0"/>
        <v>4817109.5999999996</v>
      </c>
      <c r="F22" s="240"/>
      <c r="G22" s="148"/>
      <c r="H22" s="148"/>
      <c r="I22" s="217" t="s">
        <v>345</v>
      </c>
      <c r="J22" s="213" t="s">
        <v>373</v>
      </c>
      <c r="K22" s="201">
        <v>1660.03</v>
      </c>
      <c r="L22" s="209"/>
      <c r="M22" s="12"/>
      <c r="N22" s="38"/>
    </row>
    <row r="23" spans="1:14" ht="40">
      <c r="A23" s="9"/>
      <c r="B23" s="6"/>
      <c r="C23" s="7"/>
      <c r="D23" s="7"/>
      <c r="E23" s="150">
        <f t="shared" si="0"/>
        <v>4817109.5999999996</v>
      </c>
      <c r="F23" s="240"/>
      <c r="G23" s="148"/>
      <c r="H23" s="148"/>
      <c r="I23" s="9" t="s">
        <v>346</v>
      </c>
      <c r="J23" s="120" t="s">
        <v>374</v>
      </c>
      <c r="K23" s="201">
        <v>200.05</v>
      </c>
      <c r="L23" s="209"/>
      <c r="M23" s="12"/>
      <c r="N23" s="12"/>
    </row>
    <row r="24" spans="1:14" ht="20">
      <c r="A24" s="9"/>
      <c r="B24" s="6"/>
      <c r="C24" s="7"/>
      <c r="D24" s="7"/>
      <c r="E24" s="150">
        <f t="shared" si="0"/>
        <v>4817109.5999999996</v>
      </c>
      <c r="F24" s="240"/>
      <c r="G24" s="148"/>
      <c r="H24" s="148"/>
      <c r="I24" s="9" t="s">
        <v>347</v>
      </c>
      <c r="J24" s="120" t="s">
        <v>375</v>
      </c>
      <c r="K24" s="201">
        <v>300</v>
      </c>
      <c r="L24" s="209"/>
      <c r="M24" s="12"/>
      <c r="N24" s="12"/>
    </row>
    <row r="25" spans="1:14" ht="40">
      <c r="A25" s="9"/>
      <c r="B25" s="6"/>
      <c r="C25" s="7"/>
      <c r="D25" s="7"/>
      <c r="E25" s="150">
        <f t="shared" si="0"/>
        <v>4817109.5999999996</v>
      </c>
      <c r="F25" s="240"/>
      <c r="G25" s="148"/>
      <c r="H25" s="148"/>
      <c r="I25" s="9" t="s">
        <v>348</v>
      </c>
      <c r="J25" s="120" t="s">
        <v>376</v>
      </c>
      <c r="K25" s="76">
        <v>80.010000000000005</v>
      </c>
      <c r="L25" s="210"/>
      <c r="M25" s="12"/>
      <c r="N25" s="12"/>
    </row>
    <row r="26" spans="1:14" ht="40">
      <c r="A26" s="9"/>
      <c r="B26" s="6"/>
      <c r="C26" s="7"/>
      <c r="D26" s="7"/>
      <c r="E26" s="150">
        <f t="shared" si="0"/>
        <v>4817109.5999999996</v>
      </c>
      <c r="F26" s="240"/>
      <c r="G26" s="148"/>
      <c r="H26" s="148"/>
      <c r="I26" s="9" t="s">
        <v>349</v>
      </c>
      <c r="J26" s="120" t="s">
        <v>377</v>
      </c>
      <c r="K26" s="76">
        <v>349.92</v>
      </c>
      <c r="L26" s="210"/>
      <c r="M26" s="12"/>
      <c r="N26" s="12"/>
    </row>
    <row r="27" spans="1:14" ht="40">
      <c r="A27" s="9"/>
      <c r="B27" s="6"/>
      <c r="C27" s="7"/>
      <c r="D27" s="7"/>
      <c r="E27" s="150">
        <f t="shared" si="0"/>
        <v>4817109.5999999996</v>
      </c>
      <c r="F27" s="240"/>
      <c r="G27" s="148"/>
      <c r="H27" s="148"/>
      <c r="I27" s="9" t="s">
        <v>350</v>
      </c>
      <c r="J27" s="120" t="s">
        <v>377</v>
      </c>
      <c r="K27" s="76">
        <v>412.26</v>
      </c>
      <c r="L27" s="210"/>
      <c r="M27" s="12"/>
      <c r="N27" s="12"/>
    </row>
    <row r="28" spans="1:14" ht="20">
      <c r="A28" s="9"/>
      <c r="B28" s="6"/>
      <c r="C28" s="7"/>
      <c r="D28" s="7"/>
      <c r="E28" s="150">
        <f t="shared" si="0"/>
        <v>4817109.5999999996</v>
      </c>
      <c r="F28" s="240"/>
      <c r="G28" s="148"/>
      <c r="H28" s="148"/>
      <c r="I28" s="9" t="s">
        <v>351</v>
      </c>
      <c r="J28" s="120" t="s">
        <v>378</v>
      </c>
      <c r="K28" s="76">
        <v>398.7</v>
      </c>
      <c r="L28" s="210"/>
      <c r="M28" s="12"/>
      <c r="N28" s="12"/>
    </row>
    <row r="29" spans="1:14" ht="40">
      <c r="A29" s="9"/>
      <c r="B29" s="6"/>
      <c r="C29" s="7"/>
      <c r="D29" s="7"/>
      <c r="E29" s="150">
        <f t="shared" si="0"/>
        <v>4817109.5999999996</v>
      </c>
      <c r="F29" s="240"/>
      <c r="G29" s="148"/>
      <c r="H29" s="148"/>
      <c r="I29" s="9" t="s">
        <v>352</v>
      </c>
      <c r="J29" s="120" t="s">
        <v>379</v>
      </c>
      <c r="K29" s="76">
        <v>1624</v>
      </c>
      <c r="L29" s="210"/>
      <c r="M29" s="12"/>
      <c r="N29" s="12"/>
    </row>
    <row r="30" spans="1:14" ht="40">
      <c r="A30" s="9"/>
      <c r="B30" s="6"/>
      <c r="C30" s="7"/>
      <c r="D30" s="7"/>
      <c r="E30" s="150">
        <f t="shared" si="0"/>
        <v>4817109.5999999996</v>
      </c>
      <c r="F30" s="240"/>
      <c r="G30" s="148"/>
      <c r="H30" s="148"/>
      <c r="I30" s="9" t="s">
        <v>353</v>
      </c>
      <c r="J30" s="120" t="s">
        <v>379</v>
      </c>
      <c r="K30" s="76">
        <v>1624</v>
      </c>
      <c r="L30" s="210"/>
      <c r="M30" s="12"/>
      <c r="N30" s="12"/>
    </row>
    <row r="31" spans="1:14" ht="30">
      <c r="A31" s="9"/>
      <c r="B31" s="6"/>
      <c r="C31" s="7"/>
      <c r="D31" s="7"/>
      <c r="E31" s="150">
        <f t="shared" si="0"/>
        <v>4817109.5999999996</v>
      </c>
      <c r="F31" s="240"/>
      <c r="G31" s="148"/>
      <c r="H31" s="148"/>
      <c r="I31" s="9" t="s">
        <v>354</v>
      </c>
      <c r="J31" s="120" t="s">
        <v>380</v>
      </c>
      <c r="K31" s="76">
        <v>490</v>
      </c>
      <c r="L31" s="210"/>
      <c r="M31" s="12"/>
      <c r="N31" s="12"/>
    </row>
    <row r="32" spans="1:14" ht="30">
      <c r="A32" s="9"/>
      <c r="B32" s="6"/>
      <c r="C32" s="7"/>
      <c r="D32" s="7"/>
      <c r="E32" s="150">
        <f t="shared" si="0"/>
        <v>4817109.5999999996</v>
      </c>
      <c r="F32" s="240"/>
      <c r="G32" s="148"/>
      <c r="H32" s="148"/>
      <c r="I32" s="9" t="s">
        <v>355</v>
      </c>
      <c r="J32" s="120" t="s">
        <v>380</v>
      </c>
      <c r="K32" s="76">
        <v>490</v>
      </c>
      <c r="L32" s="210"/>
      <c r="M32" s="12"/>
      <c r="N32" s="12"/>
    </row>
    <row r="33" spans="1:14" ht="20">
      <c r="A33" s="9"/>
      <c r="B33" s="6"/>
      <c r="C33" s="7"/>
      <c r="D33" s="7"/>
      <c r="E33" s="150">
        <f t="shared" si="0"/>
        <v>4817109.5999999996</v>
      </c>
      <c r="F33" s="240"/>
      <c r="G33" s="148"/>
      <c r="H33" s="148"/>
      <c r="I33" s="9" t="s">
        <v>356</v>
      </c>
      <c r="J33" s="120" t="s">
        <v>381</v>
      </c>
      <c r="K33" s="76">
        <v>2300</v>
      </c>
      <c r="L33" s="210"/>
      <c r="M33" s="12"/>
      <c r="N33" s="12"/>
    </row>
    <row r="34" spans="1:14" ht="20">
      <c r="A34" s="9"/>
      <c r="B34" s="6"/>
      <c r="C34" s="7"/>
      <c r="D34" s="7"/>
      <c r="E34" s="150">
        <f t="shared" si="0"/>
        <v>4817109.5999999996</v>
      </c>
      <c r="F34" s="240"/>
      <c r="G34" s="148"/>
      <c r="H34" s="148"/>
      <c r="I34" s="9" t="s">
        <v>357</v>
      </c>
      <c r="J34" s="120" t="s">
        <v>378</v>
      </c>
      <c r="K34" s="76">
        <v>938.17</v>
      </c>
      <c r="L34" s="210"/>
      <c r="M34" s="12"/>
      <c r="N34" s="12"/>
    </row>
    <row r="35" spans="1:14" ht="40">
      <c r="A35" s="9"/>
      <c r="B35" s="6"/>
      <c r="C35" s="7"/>
      <c r="D35" s="7"/>
      <c r="E35" s="150">
        <f t="shared" si="0"/>
        <v>4817109.5999999996</v>
      </c>
      <c r="F35" s="240"/>
      <c r="G35" s="148"/>
      <c r="H35" s="148"/>
      <c r="I35" s="9" t="s">
        <v>358</v>
      </c>
      <c r="J35" s="120" t="s">
        <v>377</v>
      </c>
      <c r="K35" s="76">
        <v>438.44</v>
      </c>
      <c r="L35" s="210"/>
      <c r="M35" s="12"/>
      <c r="N35" s="12"/>
    </row>
    <row r="36" spans="1:14" ht="20">
      <c r="A36" s="9"/>
      <c r="B36" s="6"/>
      <c r="C36" s="7"/>
      <c r="D36" s="7"/>
      <c r="E36" s="150">
        <f t="shared" si="0"/>
        <v>4817109.5999999996</v>
      </c>
      <c r="F36" s="240"/>
      <c r="G36" s="148"/>
      <c r="H36" s="148"/>
      <c r="I36" s="9" t="s">
        <v>359</v>
      </c>
      <c r="J36" s="120" t="s">
        <v>378</v>
      </c>
      <c r="K36" s="76">
        <v>821.98</v>
      </c>
      <c r="L36" s="210"/>
      <c r="M36" s="12"/>
      <c r="N36" s="12"/>
    </row>
    <row r="37" spans="1:14" ht="40">
      <c r="A37" s="9"/>
      <c r="B37" s="6"/>
      <c r="C37" s="7"/>
      <c r="D37" s="7"/>
      <c r="E37" s="150">
        <f t="shared" si="0"/>
        <v>4817109.5999999996</v>
      </c>
      <c r="F37" s="240"/>
      <c r="G37" s="148"/>
      <c r="H37" s="148"/>
      <c r="I37" s="9" t="s">
        <v>360</v>
      </c>
      <c r="J37" s="120" t="s">
        <v>376</v>
      </c>
      <c r="K37" s="76">
        <v>500.02</v>
      </c>
      <c r="L37" s="210"/>
      <c r="M37" s="12"/>
      <c r="N37" s="12"/>
    </row>
    <row r="38" spans="1:14" ht="40">
      <c r="A38" s="9"/>
      <c r="B38" s="6"/>
      <c r="C38" s="7"/>
      <c r="D38" s="7"/>
      <c r="E38" s="150">
        <f t="shared" si="0"/>
        <v>4817109.5999999996</v>
      </c>
      <c r="F38" s="240"/>
      <c r="G38" s="148"/>
      <c r="H38" s="148"/>
      <c r="I38" s="9" t="s">
        <v>361</v>
      </c>
      <c r="J38" s="120" t="s">
        <v>377</v>
      </c>
      <c r="K38" s="76">
        <v>529.62</v>
      </c>
      <c r="L38" s="210"/>
      <c r="M38" s="12"/>
      <c r="N38" s="12"/>
    </row>
    <row r="39" spans="1:14" ht="20">
      <c r="A39" s="9"/>
      <c r="B39" s="6"/>
      <c r="C39" s="7"/>
      <c r="D39" s="7"/>
      <c r="E39" s="150">
        <f t="shared" si="0"/>
        <v>4817109.5999999996</v>
      </c>
      <c r="F39" s="240"/>
      <c r="G39" s="148"/>
      <c r="H39" s="148"/>
      <c r="I39" s="9" t="s">
        <v>362</v>
      </c>
      <c r="J39" s="120" t="s">
        <v>378</v>
      </c>
      <c r="K39" s="76">
        <v>454.94</v>
      </c>
      <c r="L39" s="210"/>
      <c r="M39" s="12"/>
      <c r="N39" s="12"/>
    </row>
    <row r="40" spans="1:14">
      <c r="A40" s="9"/>
      <c r="B40" s="6"/>
      <c r="C40" s="7"/>
      <c r="D40" s="7"/>
      <c r="E40" s="150">
        <f t="shared" si="0"/>
        <v>4817109.5999999996</v>
      </c>
      <c r="F40" s="240"/>
      <c r="G40" s="148"/>
      <c r="H40" s="148"/>
      <c r="I40" s="9">
        <v>7640</v>
      </c>
      <c r="J40" s="206" t="s">
        <v>298</v>
      </c>
      <c r="K40" s="76">
        <v>365</v>
      </c>
      <c r="L40" s="210"/>
      <c r="M40" s="12"/>
      <c r="N40" s="12"/>
    </row>
    <row r="41" spans="1:14" ht="31.5">
      <c r="A41" s="9"/>
      <c r="B41" s="6"/>
      <c r="C41" s="7"/>
      <c r="D41" s="7"/>
      <c r="E41" s="150">
        <f t="shared" si="0"/>
        <v>4817109.5999999996</v>
      </c>
      <c r="F41" s="240"/>
      <c r="G41" s="148"/>
      <c r="H41" s="148"/>
      <c r="I41" s="9" t="s">
        <v>363</v>
      </c>
      <c r="J41" s="218" t="s">
        <v>382</v>
      </c>
      <c r="K41" s="76">
        <v>339</v>
      </c>
      <c r="L41" s="210"/>
      <c r="M41" s="12"/>
      <c r="N41" s="12"/>
    </row>
    <row r="42" spans="1:14" ht="21.5">
      <c r="A42" s="9"/>
      <c r="B42" s="6"/>
      <c r="C42" s="7"/>
      <c r="D42" s="7"/>
      <c r="E42" s="150">
        <f t="shared" si="0"/>
        <v>4817109.5999999996</v>
      </c>
      <c r="F42" s="240"/>
      <c r="G42" s="148"/>
      <c r="H42" s="148"/>
      <c r="I42" s="9" t="s">
        <v>364</v>
      </c>
      <c r="J42" s="218" t="s">
        <v>383</v>
      </c>
      <c r="K42" s="76">
        <v>1860.32</v>
      </c>
      <c r="L42" s="210"/>
      <c r="M42" s="12"/>
      <c r="N42" s="12"/>
    </row>
    <row r="43" spans="1:14" ht="21.5">
      <c r="A43" s="9"/>
      <c r="B43" s="6"/>
      <c r="C43" s="7"/>
      <c r="D43" s="7"/>
      <c r="E43" s="150">
        <f t="shared" si="0"/>
        <v>4817109.5999999996</v>
      </c>
      <c r="F43" s="240"/>
      <c r="G43" s="148"/>
      <c r="H43" s="148"/>
      <c r="I43" s="9" t="s">
        <v>365</v>
      </c>
      <c r="J43" s="218" t="s">
        <v>388</v>
      </c>
      <c r="K43" s="76">
        <v>345</v>
      </c>
      <c r="L43" s="210"/>
      <c r="M43" s="12"/>
      <c r="N43" s="12"/>
    </row>
    <row r="44" spans="1:14" ht="31.5">
      <c r="A44" s="9"/>
      <c r="B44" s="6"/>
      <c r="C44" s="7"/>
      <c r="D44" s="7"/>
      <c r="E44" s="150">
        <f t="shared" si="0"/>
        <v>4817109.5999999996</v>
      </c>
      <c r="F44" s="240"/>
      <c r="G44" s="148"/>
      <c r="H44" s="148"/>
      <c r="I44" s="9" t="s">
        <v>366</v>
      </c>
      <c r="J44" s="218" t="s">
        <v>384</v>
      </c>
      <c r="K44" s="76">
        <v>256.12</v>
      </c>
      <c r="L44" s="210"/>
      <c r="M44" s="12"/>
      <c r="N44" s="12"/>
    </row>
    <row r="45" spans="1:14" ht="31.5">
      <c r="A45" s="9"/>
      <c r="B45" s="6"/>
      <c r="C45" s="7"/>
      <c r="D45" s="7"/>
      <c r="E45" s="150">
        <f t="shared" si="0"/>
        <v>4817109.5999999996</v>
      </c>
      <c r="F45" s="240"/>
      <c r="G45" s="148"/>
      <c r="H45" s="148"/>
      <c r="I45" s="9" t="s">
        <v>367</v>
      </c>
      <c r="J45" s="218" t="s">
        <v>384</v>
      </c>
      <c r="K45" s="76">
        <v>619.48</v>
      </c>
      <c r="L45" s="210"/>
      <c r="M45" s="12"/>
      <c r="N45" s="12"/>
    </row>
    <row r="46" spans="1:14" ht="21.5">
      <c r="A46" s="9"/>
      <c r="B46" s="6"/>
      <c r="C46" s="7"/>
      <c r="D46" s="7"/>
      <c r="E46" s="150">
        <f t="shared" si="0"/>
        <v>4817109.5999999996</v>
      </c>
      <c r="F46" s="240"/>
      <c r="G46" s="148"/>
      <c r="H46" s="148"/>
      <c r="I46" s="9" t="s">
        <v>368</v>
      </c>
      <c r="J46" s="218" t="s">
        <v>387</v>
      </c>
      <c r="K46" s="76">
        <v>1141</v>
      </c>
      <c r="L46" s="210"/>
      <c r="M46" s="12"/>
      <c r="N46" s="12"/>
    </row>
    <row r="47" spans="1:14" ht="31.5">
      <c r="A47" s="9"/>
      <c r="B47" s="6"/>
      <c r="C47" s="7"/>
      <c r="D47" s="7"/>
      <c r="E47" s="150">
        <f t="shared" si="0"/>
        <v>4817109.5999999996</v>
      </c>
      <c r="F47" s="240"/>
      <c r="G47" s="148"/>
      <c r="H47" s="148"/>
      <c r="I47" s="9">
        <v>1905</v>
      </c>
      <c r="J47" s="218" t="s">
        <v>385</v>
      </c>
      <c r="K47" s="76">
        <v>325</v>
      </c>
      <c r="L47" s="210"/>
      <c r="M47" s="12"/>
      <c r="N47" s="12"/>
    </row>
    <row r="48" spans="1:14" ht="21.5">
      <c r="A48" s="9"/>
      <c r="B48" s="6"/>
      <c r="C48" s="7"/>
      <c r="D48" s="7"/>
      <c r="E48" s="150">
        <f t="shared" si="0"/>
        <v>4817109.5999999996</v>
      </c>
      <c r="F48" s="240"/>
      <c r="G48" s="148"/>
      <c r="H48" s="148"/>
      <c r="I48" s="9">
        <v>8119</v>
      </c>
      <c r="J48" s="218" t="s">
        <v>386</v>
      </c>
      <c r="K48" s="76">
        <v>365</v>
      </c>
      <c r="L48" s="210"/>
      <c r="M48" s="12"/>
      <c r="N48" s="12"/>
    </row>
    <row r="49" spans="1:14" ht="21.5">
      <c r="A49" s="9"/>
      <c r="B49" s="6"/>
      <c r="C49" s="7"/>
      <c r="D49" s="7"/>
      <c r="E49" s="150">
        <f t="shared" si="0"/>
        <v>4817109.5999999996</v>
      </c>
      <c r="F49" s="240"/>
      <c r="G49" s="148"/>
      <c r="H49" s="148"/>
      <c r="I49" s="9" t="s">
        <v>372</v>
      </c>
      <c r="J49" s="218" t="s">
        <v>383</v>
      </c>
      <c r="K49" s="76">
        <v>539.9</v>
      </c>
      <c r="L49" s="210"/>
      <c r="M49" s="12"/>
      <c r="N49" s="12"/>
    </row>
    <row r="50" spans="1:14" ht="30">
      <c r="A50" s="6">
        <v>23</v>
      </c>
      <c r="B50" s="6" t="s">
        <v>20</v>
      </c>
      <c r="C50" s="150">
        <v>66000</v>
      </c>
      <c r="D50" s="147"/>
      <c r="E50" s="150">
        <f t="shared" si="0"/>
        <v>4751109.5999999996</v>
      </c>
      <c r="F50" s="238" t="s">
        <v>30</v>
      </c>
      <c r="G50" s="148">
        <v>102475</v>
      </c>
      <c r="H50" s="148">
        <v>102475</v>
      </c>
      <c r="I50" s="58" t="s">
        <v>369</v>
      </c>
      <c r="J50" s="120" t="s">
        <v>385</v>
      </c>
      <c r="K50" s="201">
        <v>700</v>
      </c>
      <c r="L50" s="211">
        <v>25652718</v>
      </c>
      <c r="M50" s="49"/>
    </row>
    <row r="51" spans="1:14" ht="20">
      <c r="A51" s="6"/>
      <c r="B51" s="6"/>
      <c r="C51" s="150"/>
      <c r="D51" s="147"/>
      <c r="E51" s="150">
        <f t="shared" si="0"/>
        <v>4751109.5999999996</v>
      </c>
      <c r="F51" s="238"/>
      <c r="G51" s="148"/>
      <c r="H51" s="148"/>
      <c r="I51" s="58" t="s">
        <v>370</v>
      </c>
      <c r="J51" s="120" t="s">
        <v>386</v>
      </c>
      <c r="K51" s="201">
        <v>1200</v>
      </c>
      <c r="L51" s="212"/>
      <c r="M51" s="49"/>
    </row>
    <row r="52" spans="1:14" ht="20">
      <c r="A52" s="6"/>
      <c r="B52" s="6"/>
      <c r="C52" s="150"/>
      <c r="D52" s="147"/>
      <c r="E52" s="150">
        <f t="shared" si="0"/>
        <v>4751109.5999999996</v>
      </c>
      <c r="F52" s="238"/>
      <c r="G52" s="148"/>
      <c r="H52" s="148"/>
      <c r="I52" s="58" t="s">
        <v>371</v>
      </c>
      <c r="J52" s="120" t="s">
        <v>383</v>
      </c>
      <c r="K52" s="201">
        <v>193.9</v>
      </c>
      <c r="L52" s="212"/>
      <c r="M52" s="49"/>
    </row>
    <row r="53" spans="1:14" ht="50">
      <c r="A53" s="6"/>
      <c r="B53" s="6"/>
      <c r="C53" s="7"/>
      <c r="D53" s="6"/>
      <c r="E53" s="150">
        <f t="shared" si="0"/>
        <v>4751109.5999999996</v>
      </c>
      <c r="F53" s="156"/>
      <c r="G53" s="157"/>
      <c r="H53" s="157"/>
      <c r="I53" s="193">
        <v>295185</v>
      </c>
      <c r="J53" s="202" t="s">
        <v>339</v>
      </c>
      <c r="K53" s="201">
        <v>1312.49</v>
      </c>
      <c r="L53" s="212"/>
      <c r="M53" s="49"/>
    </row>
    <row r="54" spans="1:14" ht="50">
      <c r="A54" s="6"/>
      <c r="B54" s="6"/>
      <c r="C54" s="7"/>
      <c r="D54" s="6"/>
      <c r="E54" s="150">
        <f t="shared" si="0"/>
        <v>4751109.5999999996</v>
      </c>
      <c r="F54" s="156"/>
      <c r="G54" s="157"/>
      <c r="H54" s="157"/>
      <c r="I54" s="193">
        <v>294743</v>
      </c>
      <c r="J54" s="202" t="s">
        <v>339</v>
      </c>
      <c r="K54" s="201">
        <v>1500</v>
      </c>
      <c r="L54" s="212"/>
      <c r="M54" s="49"/>
    </row>
    <row r="55" spans="1:14" ht="50">
      <c r="A55" s="6"/>
      <c r="B55" s="6"/>
      <c r="C55" s="7"/>
      <c r="D55" s="6"/>
      <c r="E55" s="150">
        <f t="shared" si="0"/>
        <v>4751109.5999999996</v>
      </c>
      <c r="F55" s="156"/>
      <c r="G55" s="157"/>
      <c r="H55" s="157"/>
      <c r="I55" s="193">
        <v>294038</v>
      </c>
      <c r="J55" s="202" t="s">
        <v>339</v>
      </c>
      <c r="K55" s="201">
        <v>1500</v>
      </c>
      <c r="L55" s="212"/>
      <c r="M55" s="49"/>
    </row>
    <row r="56" spans="1:14" ht="20">
      <c r="A56" s="6"/>
      <c r="B56" s="6"/>
      <c r="C56" s="7"/>
      <c r="D56" s="6"/>
      <c r="E56" s="150">
        <f t="shared" si="0"/>
        <v>4751109.5999999996</v>
      </c>
      <c r="F56" s="156"/>
      <c r="G56" s="157"/>
      <c r="H56" s="157"/>
      <c r="I56" s="193">
        <v>7847</v>
      </c>
      <c r="J56" s="202" t="s">
        <v>340</v>
      </c>
      <c r="K56" s="201">
        <v>1437.73</v>
      </c>
      <c r="L56" s="212"/>
      <c r="M56" s="49"/>
    </row>
    <row r="57" spans="1:14" ht="40">
      <c r="A57" s="6"/>
      <c r="B57" s="6"/>
      <c r="C57" s="7"/>
      <c r="D57" s="6"/>
      <c r="E57" s="150">
        <f t="shared" si="0"/>
        <v>4751109.5999999996</v>
      </c>
      <c r="F57" s="156"/>
      <c r="G57" s="157"/>
      <c r="H57" s="157"/>
      <c r="I57" s="193">
        <v>33520</v>
      </c>
      <c r="J57" s="202" t="s">
        <v>341</v>
      </c>
      <c r="K57" s="201">
        <v>398</v>
      </c>
      <c r="L57" s="212"/>
      <c r="M57" s="49"/>
    </row>
    <row r="58" spans="1:14" ht="20">
      <c r="A58" s="6"/>
      <c r="B58" s="6"/>
      <c r="C58" s="7"/>
      <c r="D58" s="6"/>
      <c r="E58" s="150">
        <f t="shared" si="0"/>
        <v>4751109.5999999996</v>
      </c>
      <c r="F58" s="156"/>
      <c r="G58" s="157"/>
      <c r="H58" s="157"/>
      <c r="I58" s="193">
        <v>32745</v>
      </c>
      <c r="J58" s="202" t="s">
        <v>63</v>
      </c>
      <c r="K58" s="201">
        <v>2257.88</v>
      </c>
      <c r="L58" s="212"/>
      <c r="M58" s="49"/>
    </row>
    <row r="59" spans="1:14" ht="30">
      <c r="A59" s="6"/>
      <c r="B59" s="6"/>
      <c r="C59" s="7"/>
      <c r="D59" s="6"/>
      <c r="E59" s="150">
        <f t="shared" si="0"/>
        <v>4751109.5999999996</v>
      </c>
      <c r="F59" s="156"/>
      <c r="G59" s="157"/>
      <c r="H59" s="157"/>
      <c r="I59" s="193">
        <v>997</v>
      </c>
      <c r="J59" s="202" t="s">
        <v>342</v>
      </c>
      <c r="K59" s="201">
        <v>40000</v>
      </c>
      <c r="L59" s="212"/>
      <c r="M59" s="49"/>
    </row>
    <row r="60" spans="1:14" ht="30">
      <c r="A60" s="6"/>
      <c r="B60" s="6"/>
      <c r="C60" s="7"/>
      <c r="D60" s="6"/>
      <c r="E60" s="150">
        <f t="shared" si="0"/>
        <v>4751109.5999999996</v>
      </c>
      <c r="F60" s="156"/>
      <c r="G60" s="157"/>
      <c r="H60" s="157"/>
      <c r="I60" s="193">
        <v>66</v>
      </c>
      <c r="J60" s="202" t="s">
        <v>306</v>
      </c>
      <c r="K60" s="201">
        <v>7500</v>
      </c>
      <c r="L60" s="212"/>
      <c r="M60" s="49"/>
    </row>
    <row r="61" spans="1:14" ht="30">
      <c r="A61" s="6"/>
      <c r="B61" s="6"/>
      <c r="C61" s="7"/>
      <c r="D61" s="6"/>
      <c r="E61" s="150">
        <f t="shared" si="0"/>
        <v>4751109.5999999996</v>
      </c>
      <c r="F61" s="156"/>
      <c r="G61" s="157"/>
      <c r="H61" s="157"/>
      <c r="I61" s="193">
        <v>644</v>
      </c>
      <c r="J61" s="202" t="s">
        <v>343</v>
      </c>
      <c r="K61" s="201">
        <v>8000</v>
      </c>
      <c r="L61" s="212"/>
      <c r="M61" s="49"/>
    </row>
    <row r="62" spans="1:14" ht="15" thickBot="1">
      <c r="A62" s="81"/>
      <c r="B62" s="19" t="s">
        <v>337</v>
      </c>
      <c r="C62" s="92">
        <f>SUM(C8:C61)</f>
        <v>187065.76</v>
      </c>
      <c r="D62" s="92">
        <f>SUM(D8:D61)</f>
        <v>48627.02</v>
      </c>
      <c r="E62" s="207">
        <v>4751109.5999999996</v>
      </c>
      <c r="F62" s="67"/>
      <c r="G62" s="192"/>
      <c r="H62" s="192"/>
      <c r="I62" s="192"/>
      <c r="J62" s="191"/>
      <c r="K62" s="92">
        <f>SUM(K10:K61)</f>
        <v>187065.75999999998</v>
      </c>
      <c r="L62" s="82"/>
      <c r="M62" s="67"/>
      <c r="N62" s="66"/>
    </row>
    <row r="63" spans="1:14">
      <c r="A63" s="49"/>
      <c r="B63" s="49"/>
      <c r="C63" s="49"/>
      <c r="D63" s="49"/>
      <c r="E63" s="49"/>
      <c r="F63" s="49"/>
      <c r="G63" s="190"/>
      <c r="H63" s="194"/>
      <c r="I63" s="204"/>
      <c r="J63" s="190"/>
      <c r="K63" s="49"/>
    </row>
    <row r="64" spans="1:14">
      <c r="A64" s="49"/>
      <c r="B64" s="49"/>
      <c r="C64" s="49"/>
      <c r="D64" s="49"/>
      <c r="E64" s="49"/>
      <c r="F64" s="49"/>
      <c r="G64" s="190"/>
      <c r="H64" s="194"/>
      <c r="I64" s="204"/>
      <c r="J64" s="190"/>
      <c r="K64" s="49"/>
    </row>
    <row r="65" spans="1:11">
      <c r="A65" s="49"/>
      <c r="B65" s="49"/>
      <c r="C65" s="49"/>
      <c r="D65" s="49"/>
      <c r="E65" s="49"/>
      <c r="F65" s="49"/>
      <c r="G65" s="190"/>
      <c r="H65" s="194"/>
      <c r="I65" s="204"/>
      <c r="J65" s="191">
        <v>2017</v>
      </c>
      <c r="K65" s="163">
        <v>66000</v>
      </c>
    </row>
    <row r="66" spans="1:11">
      <c r="A66" s="49"/>
      <c r="B66" s="49"/>
      <c r="C66" s="49"/>
      <c r="D66" s="49"/>
      <c r="E66" s="49"/>
      <c r="F66" s="49"/>
      <c r="G66" s="190"/>
      <c r="H66" s="190"/>
      <c r="I66" s="205"/>
      <c r="J66" s="191">
        <v>2018</v>
      </c>
      <c r="K66" s="163">
        <v>121065.76</v>
      </c>
    </row>
    <row r="67" spans="1:11">
      <c r="A67" s="49"/>
      <c r="B67" s="49"/>
      <c r="C67" s="49"/>
      <c r="D67" s="49"/>
      <c r="E67" s="49"/>
      <c r="F67" s="49"/>
      <c r="G67" s="190"/>
      <c r="H67" s="190"/>
      <c r="I67" s="205"/>
      <c r="J67" s="191"/>
      <c r="K67" s="67"/>
    </row>
  </sheetData>
  <mergeCells count="8">
    <mergeCell ref="O8:P8"/>
    <mergeCell ref="Q8:R8"/>
    <mergeCell ref="A1:J1"/>
    <mergeCell ref="A2:J2"/>
    <mergeCell ref="A3:J3"/>
    <mergeCell ref="B4:J4"/>
    <mergeCell ref="F6:J6"/>
    <mergeCell ref="M8:N8"/>
  </mergeCells>
  <pageMargins left="0.51181102362204722" right="0.51181102362204722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6"/>
  <sheetViews>
    <sheetView topLeftCell="C59" workbookViewId="0">
      <selection activeCell="K64" sqref="K64"/>
    </sheetView>
  </sheetViews>
  <sheetFormatPr baseColWidth="10" defaultColWidth="10.81640625" defaultRowHeight="14.5"/>
  <cols>
    <col min="1" max="1" width="6.1796875" customWidth="1"/>
    <col min="2" max="2" width="51.26953125" customWidth="1"/>
    <col min="3" max="3" width="14.7265625" customWidth="1"/>
    <col min="4" max="5" width="14.26953125" customWidth="1"/>
    <col min="6" max="6" width="31.81640625" customWidth="1"/>
    <col min="10" max="10" width="14.81640625" customWidth="1"/>
    <col min="11" max="11" width="11.81640625" bestFit="1" customWidth="1"/>
    <col min="12" max="12" width="19.453125" customWidth="1"/>
  </cols>
  <sheetData>
    <row r="1" spans="1:18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8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8">
      <c r="A3" s="311" t="s">
        <v>39</v>
      </c>
      <c r="B3" s="311"/>
      <c r="C3" s="311"/>
      <c r="D3" s="311"/>
      <c r="E3" s="311"/>
      <c r="F3" s="311"/>
      <c r="G3" s="311"/>
      <c r="H3" s="311"/>
      <c r="I3" s="311"/>
      <c r="J3" s="311"/>
    </row>
    <row r="4" spans="1:18">
      <c r="A4" s="1"/>
      <c r="B4" s="1"/>
      <c r="C4" s="1"/>
      <c r="D4" s="1" t="s">
        <v>2</v>
      </c>
      <c r="E4" s="1"/>
      <c r="F4" s="1"/>
      <c r="G4" s="1"/>
      <c r="H4" s="1"/>
      <c r="I4" s="1"/>
      <c r="J4" s="1"/>
    </row>
    <row r="5" spans="1:18" ht="15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15" thickBot="1">
      <c r="A6" s="241" t="s">
        <v>3</v>
      </c>
      <c r="B6" s="241" t="s">
        <v>4</v>
      </c>
      <c r="C6" s="241" t="s">
        <v>5</v>
      </c>
      <c r="D6" s="31" t="s">
        <v>6</v>
      </c>
      <c r="E6" s="83" t="s">
        <v>7</v>
      </c>
      <c r="F6" s="303" t="s">
        <v>8</v>
      </c>
      <c r="G6" s="303"/>
      <c r="H6" s="303"/>
      <c r="I6" s="303"/>
      <c r="J6" s="315"/>
      <c r="K6" s="84"/>
      <c r="L6" s="72" t="s">
        <v>22</v>
      </c>
    </row>
    <row r="7" spans="1:18" ht="15" thickBot="1">
      <c r="A7" s="169"/>
      <c r="B7" s="286" t="s">
        <v>524</v>
      </c>
      <c r="C7" s="264"/>
      <c r="D7" s="264"/>
      <c r="E7" s="264">
        <v>4751109.5999999996</v>
      </c>
      <c r="F7" s="265" t="s">
        <v>11</v>
      </c>
      <c r="G7" s="265" t="s">
        <v>12</v>
      </c>
      <c r="H7" s="266" t="s">
        <v>13</v>
      </c>
      <c r="I7" s="267" t="s">
        <v>14</v>
      </c>
      <c r="J7" s="265" t="s">
        <v>15</v>
      </c>
      <c r="K7" s="268" t="s">
        <v>9</v>
      </c>
      <c r="L7" s="269" t="s">
        <v>23</v>
      </c>
    </row>
    <row r="8" spans="1:18" ht="15" thickBot="1">
      <c r="A8" s="73">
        <v>0</v>
      </c>
      <c r="B8" s="6" t="s">
        <v>19</v>
      </c>
      <c r="C8" s="7"/>
      <c r="D8" s="7">
        <v>3210.33</v>
      </c>
      <c r="E8" s="287">
        <f>E7-C8+D8</f>
        <v>4754319.93</v>
      </c>
      <c r="F8" s="285"/>
      <c r="G8" s="279"/>
      <c r="H8" s="279"/>
      <c r="I8" s="279"/>
      <c r="J8" s="280"/>
      <c r="K8" s="281"/>
      <c r="L8" s="282"/>
      <c r="M8" s="317"/>
      <c r="N8" s="307"/>
      <c r="O8" s="308"/>
      <c r="P8" s="308"/>
      <c r="Q8" s="308"/>
      <c r="R8" s="308"/>
    </row>
    <row r="9" spans="1:18" ht="15" thickBot="1">
      <c r="A9" s="35">
        <v>5</v>
      </c>
      <c r="B9" s="6" t="s">
        <v>461</v>
      </c>
      <c r="C9" s="7">
        <v>7266</v>
      </c>
      <c r="D9" s="7"/>
      <c r="E9" s="287">
        <f t="shared" ref="E9:E66" si="0">E8-C9+D9</f>
        <v>4747053.93</v>
      </c>
      <c r="F9" s="278" t="s">
        <v>83</v>
      </c>
      <c r="G9" s="279">
        <v>67042</v>
      </c>
      <c r="H9" s="279">
        <v>67042</v>
      </c>
      <c r="I9" s="283" t="s">
        <v>440</v>
      </c>
      <c r="J9" s="281"/>
      <c r="K9" s="284">
        <v>7266</v>
      </c>
      <c r="L9" s="37" t="s">
        <v>445</v>
      </c>
      <c r="M9" s="12"/>
      <c r="N9" s="38"/>
      <c r="P9" s="14"/>
    </row>
    <row r="10" spans="1:18" ht="22" thickBot="1">
      <c r="A10" s="35">
        <v>10</v>
      </c>
      <c r="B10" s="36" t="s">
        <v>462</v>
      </c>
      <c r="C10" s="7">
        <v>77682.320000000007</v>
      </c>
      <c r="D10" s="7"/>
      <c r="E10" s="287">
        <f t="shared" si="0"/>
        <v>4669371.6099999994</v>
      </c>
      <c r="F10" s="39" t="s">
        <v>27</v>
      </c>
      <c r="G10" s="9">
        <v>145280</v>
      </c>
      <c r="H10" s="9">
        <v>145280</v>
      </c>
      <c r="I10" s="5" t="s">
        <v>440</v>
      </c>
      <c r="J10" s="36"/>
      <c r="K10" s="45">
        <v>10000</v>
      </c>
      <c r="L10" s="46" t="s">
        <v>449</v>
      </c>
      <c r="M10" s="12"/>
      <c r="N10" s="12"/>
    </row>
    <row r="11" spans="1:18" ht="15" thickBot="1">
      <c r="A11" s="35"/>
      <c r="B11" s="6"/>
      <c r="C11" s="7"/>
      <c r="D11" s="7"/>
      <c r="E11" s="287">
        <f t="shared" si="0"/>
        <v>4669371.6099999994</v>
      </c>
      <c r="F11" s="39"/>
      <c r="G11" s="9"/>
      <c r="H11" s="9"/>
      <c r="I11" s="5" t="s">
        <v>440</v>
      </c>
      <c r="J11" s="36"/>
      <c r="K11" s="45">
        <v>12000</v>
      </c>
      <c r="L11" s="41"/>
      <c r="M11" s="12"/>
      <c r="N11" s="12"/>
    </row>
    <row r="12" spans="1:18" ht="22" thickBot="1">
      <c r="A12" s="35"/>
      <c r="B12" s="6"/>
      <c r="C12" s="7"/>
      <c r="D12" s="7"/>
      <c r="E12" s="287">
        <f t="shared" si="0"/>
        <v>4669371.6099999994</v>
      </c>
      <c r="F12" s="39"/>
      <c r="G12" s="9"/>
      <c r="H12" s="9"/>
      <c r="I12" s="5">
        <v>6098</v>
      </c>
      <c r="J12" s="36" t="s">
        <v>463</v>
      </c>
      <c r="K12" s="45">
        <v>14386.32</v>
      </c>
      <c r="L12" s="41"/>
      <c r="M12" s="12"/>
      <c r="N12" s="12"/>
    </row>
    <row r="13" spans="1:18" ht="22" thickBot="1">
      <c r="A13" s="35"/>
      <c r="B13" s="6"/>
      <c r="C13" s="7"/>
      <c r="D13" s="7"/>
      <c r="E13" s="287">
        <f t="shared" si="0"/>
        <v>4669371.6099999994</v>
      </c>
      <c r="F13" s="39"/>
      <c r="G13" s="9"/>
      <c r="H13" s="9"/>
      <c r="I13" s="5">
        <v>7105</v>
      </c>
      <c r="J13" s="36" t="s">
        <v>25</v>
      </c>
      <c r="K13" s="45">
        <v>23200</v>
      </c>
      <c r="L13" s="41"/>
      <c r="M13" s="12"/>
      <c r="N13" s="12"/>
    </row>
    <row r="14" spans="1:18" ht="22" thickBot="1">
      <c r="A14" s="35"/>
      <c r="B14" s="6"/>
      <c r="C14" s="7"/>
      <c r="D14" s="7"/>
      <c r="E14" s="287">
        <f t="shared" si="0"/>
        <v>4669371.6099999994</v>
      </c>
      <c r="F14" s="39"/>
      <c r="G14" s="9"/>
      <c r="H14" s="9"/>
      <c r="I14" s="5">
        <v>7353</v>
      </c>
      <c r="J14" s="36" t="s">
        <v>25</v>
      </c>
      <c r="K14" s="45">
        <v>18096</v>
      </c>
      <c r="L14" s="41"/>
      <c r="M14" s="12"/>
      <c r="N14" s="12"/>
    </row>
    <row r="15" spans="1:18" ht="52" thickBot="1">
      <c r="A15" s="35">
        <v>18</v>
      </c>
      <c r="B15" s="6" t="s">
        <v>20</v>
      </c>
      <c r="C15" s="7">
        <v>49240</v>
      </c>
      <c r="D15" s="7"/>
      <c r="E15" s="287">
        <f t="shared" si="0"/>
        <v>4620131.6099999994</v>
      </c>
      <c r="F15" s="39" t="s">
        <v>335</v>
      </c>
      <c r="G15" s="244"/>
      <c r="H15" s="9"/>
      <c r="I15" s="246" t="s">
        <v>464</v>
      </c>
      <c r="J15" s="253" t="s">
        <v>373</v>
      </c>
      <c r="K15" s="251">
        <v>330.19</v>
      </c>
      <c r="L15" s="46" t="s">
        <v>454</v>
      </c>
      <c r="M15" s="12"/>
      <c r="N15" s="12"/>
    </row>
    <row r="16" spans="1:18" ht="52" thickBot="1">
      <c r="A16" s="35"/>
      <c r="B16" s="6"/>
      <c r="C16" s="7"/>
      <c r="D16" s="7"/>
      <c r="E16" s="287">
        <f t="shared" si="0"/>
        <v>4620131.6099999994</v>
      </c>
      <c r="F16" s="39"/>
      <c r="G16" s="254"/>
      <c r="H16" s="9"/>
      <c r="I16" s="255" t="s">
        <v>465</v>
      </c>
      <c r="J16" s="253" t="s">
        <v>373</v>
      </c>
      <c r="K16" s="251">
        <v>1127.52</v>
      </c>
      <c r="L16" s="41"/>
      <c r="M16" s="12"/>
      <c r="N16" s="12"/>
    </row>
    <row r="17" spans="1:14" ht="52" thickBot="1">
      <c r="A17" s="35"/>
      <c r="B17" s="6"/>
      <c r="C17" s="7"/>
      <c r="D17" s="7"/>
      <c r="E17" s="287">
        <f t="shared" si="0"/>
        <v>4620131.6099999994</v>
      </c>
      <c r="F17" s="39"/>
      <c r="G17" s="243"/>
      <c r="H17" s="9"/>
      <c r="I17" s="245" t="s">
        <v>466</v>
      </c>
      <c r="J17" s="253" t="s">
        <v>373</v>
      </c>
      <c r="K17" s="251">
        <v>661.2</v>
      </c>
      <c r="L17" s="41"/>
      <c r="M17" s="12"/>
      <c r="N17" s="12"/>
    </row>
    <row r="18" spans="1:14" ht="52" thickBot="1">
      <c r="A18" s="35"/>
      <c r="B18" s="6"/>
      <c r="C18" s="7"/>
      <c r="D18" s="7"/>
      <c r="E18" s="287">
        <f t="shared" si="0"/>
        <v>4620131.6099999994</v>
      </c>
      <c r="F18" s="39"/>
      <c r="G18" s="243"/>
      <c r="H18" s="9"/>
      <c r="I18" s="245" t="s">
        <v>467</v>
      </c>
      <c r="J18" s="253" t="s">
        <v>373</v>
      </c>
      <c r="K18" s="251">
        <v>110.2</v>
      </c>
      <c r="L18" s="41"/>
      <c r="M18" s="12"/>
      <c r="N18" s="12"/>
    </row>
    <row r="19" spans="1:14" ht="52" thickBot="1">
      <c r="A19" s="35"/>
      <c r="B19" s="6"/>
      <c r="C19" s="7"/>
      <c r="D19" s="7"/>
      <c r="E19" s="287">
        <f t="shared" si="0"/>
        <v>4620131.6099999994</v>
      </c>
      <c r="F19" s="39"/>
      <c r="G19" s="243"/>
      <c r="H19" s="9"/>
      <c r="I19" s="245" t="s">
        <v>468</v>
      </c>
      <c r="J19" s="253" t="s">
        <v>373</v>
      </c>
      <c r="K19" s="251">
        <v>661.2</v>
      </c>
      <c r="L19" s="41"/>
      <c r="M19" s="12"/>
      <c r="N19" s="12"/>
    </row>
    <row r="20" spans="1:14" ht="52" thickBot="1">
      <c r="A20" s="35"/>
      <c r="B20" s="6"/>
      <c r="C20" s="7"/>
      <c r="D20" s="7"/>
      <c r="E20" s="287">
        <f t="shared" si="0"/>
        <v>4620131.6099999994</v>
      </c>
      <c r="F20" s="39"/>
      <c r="G20" s="243"/>
      <c r="H20" s="9"/>
      <c r="I20" s="245" t="s">
        <v>469</v>
      </c>
      <c r="J20" s="253" t="s">
        <v>373</v>
      </c>
      <c r="K20" s="251">
        <v>661.2</v>
      </c>
      <c r="L20" s="41"/>
      <c r="M20" s="12"/>
      <c r="N20" s="12"/>
    </row>
    <row r="21" spans="1:14" ht="52" thickBot="1">
      <c r="A21" s="35"/>
      <c r="B21" s="6"/>
      <c r="C21" s="7"/>
      <c r="D21" s="7"/>
      <c r="E21" s="287">
        <f t="shared" si="0"/>
        <v>4620131.6099999994</v>
      </c>
      <c r="F21" s="39"/>
      <c r="G21" s="243"/>
      <c r="H21" s="9"/>
      <c r="I21" s="245" t="s">
        <v>470</v>
      </c>
      <c r="J21" s="253" t="s">
        <v>373</v>
      </c>
      <c r="K21" s="251">
        <v>1795.82</v>
      </c>
      <c r="L21" s="41"/>
      <c r="M21" s="12"/>
      <c r="N21" s="12"/>
    </row>
    <row r="22" spans="1:14" ht="42" thickBot="1">
      <c r="A22" s="35"/>
      <c r="B22" s="6"/>
      <c r="C22" s="7"/>
      <c r="D22" s="7"/>
      <c r="E22" s="287">
        <f t="shared" si="0"/>
        <v>4620131.6099999994</v>
      </c>
      <c r="F22" s="39"/>
      <c r="G22" s="243"/>
      <c r="H22" s="9"/>
      <c r="I22" s="245" t="s">
        <v>471</v>
      </c>
      <c r="J22" s="256" t="s">
        <v>379</v>
      </c>
      <c r="K22" s="251">
        <v>1624</v>
      </c>
      <c r="L22" s="41"/>
      <c r="M22" s="12"/>
      <c r="N22" s="12"/>
    </row>
    <row r="23" spans="1:14" ht="42" thickBot="1">
      <c r="A23" s="35"/>
      <c r="B23" s="6"/>
      <c r="C23" s="7"/>
      <c r="D23" s="7"/>
      <c r="E23" s="287">
        <f t="shared" si="0"/>
        <v>4620131.6099999994</v>
      </c>
      <c r="F23" s="39"/>
      <c r="G23" s="243"/>
      <c r="H23" s="9"/>
      <c r="I23" s="245" t="s">
        <v>472</v>
      </c>
      <c r="J23" s="256" t="s">
        <v>379</v>
      </c>
      <c r="K23" s="251">
        <v>1624</v>
      </c>
      <c r="L23" s="41"/>
      <c r="M23" s="12"/>
      <c r="N23" s="12"/>
    </row>
    <row r="24" spans="1:14" ht="42" thickBot="1">
      <c r="A24" s="35"/>
      <c r="B24" s="6"/>
      <c r="C24" s="7"/>
      <c r="D24" s="7"/>
      <c r="E24" s="287">
        <f t="shared" si="0"/>
        <v>4620131.6099999994</v>
      </c>
      <c r="F24" s="39"/>
      <c r="G24" s="243"/>
      <c r="H24" s="9"/>
      <c r="I24" s="245" t="s">
        <v>473</v>
      </c>
      <c r="J24" s="256" t="s">
        <v>379</v>
      </c>
      <c r="K24" s="251">
        <v>1624</v>
      </c>
      <c r="L24" s="41"/>
      <c r="M24" s="12"/>
      <c r="N24" s="12"/>
    </row>
    <row r="25" spans="1:14" ht="42" thickBot="1">
      <c r="A25" s="35"/>
      <c r="B25" s="6"/>
      <c r="C25" s="7"/>
      <c r="D25" s="7"/>
      <c r="E25" s="287">
        <f t="shared" si="0"/>
        <v>4620131.6099999994</v>
      </c>
      <c r="F25" s="39"/>
      <c r="G25" s="243"/>
      <c r="H25" s="9"/>
      <c r="I25" s="245" t="s">
        <v>474</v>
      </c>
      <c r="J25" s="256" t="s">
        <v>379</v>
      </c>
      <c r="K25" s="251">
        <v>1624</v>
      </c>
      <c r="L25" s="41"/>
      <c r="M25" s="12"/>
      <c r="N25" s="12"/>
    </row>
    <row r="26" spans="1:14" ht="42" thickBot="1">
      <c r="A26" s="35"/>
      <c r="B26" s="6"/>
      <c r="C26" s="7"/>
      <c r="D26" s="7"/>
      <c r="E26" s="287">
        <f t="shared" si="0"/>
        <v>4620131.6099999994</v>
      </c>
      <c r="F26" s="39"/>
      <c r="G26" s="243"/>
      <c r="H26" s="9"/>
      <c r="I26" s="245" t="s">
        <v>475</v>
      </c>
      <c r="J26" s="256" t="s">
        <v>379</v>
      </c>
      <c r="K26" s="251">
        <v>1624</v>
      </c>
      <c r="L26" s="41"/>
      <c r="M26" s="12"/>
      <c r="N26" s="12"/>
    </row>
    <row r="27" spans="1:14" ht="42" thickBot="1">
      <c r="A27" s="35"/>
      <c r="B27" s="6"/>
      <c r="C27" s="7"/>
      <c r="D27" s="7"/>
      <c r="E27" s="287">
        <f t="shared" si="0"/>
        <v>4620131.6099999994</v>
      </c>
      <c r="F27" s="39"/>
      <c r="G27" s="243"/>
      <c r="H27" s="9"/>
      <c r="I27" s="245" t="s">
        <v>476</v>
      </c>
      <c r="J27" s="256" t="s">
        <v>379</v>
      </c>
      <c r="K27" s="251">
        <v>1624</v>
      </c>
      <c r="L27" s="41"/>
      <c r="M27" s="12"/>
      <c r="N27" s="12"/>
    </row>
    <row r="28" spans="1:14" ht="42" thickBot="1">
      <c r="A28" s="35"/>
      <c r="B28" s="6"/>
      <c r="C28" s="7"/>
      <c r="D28" s="7"/>
      <c r="E28" s="287">
        <f t="shared" si="0"/>
        <v>4620131.6099999994</v>
      </c>
      <c r="F28" s="39"/>
      <c r="G28" s="243"/>
      <c r="H28" s="9"/>
      <c r="I28" s="245" t="s">
        <v>477</v>
      </c>
      <c r="J28" s="256" t="s">
        <v>379</v>
      </c>
      <c r="K28" s="251">
        <v>1624</v>
      </c>
      <c r="L28" s="41"/>
      <c r="M28" s="12"/>
      <c r="N28" s="12"/>
    </row>
    <row r="29" spans="1:14" ht="42" thickBot="1">
      <c r="A29" s="35"/>
      <c r="B29" s="6"/>
      <c r="C29" s="7"/>
      <c r="D29" s="7"/>
      <c r="E29" s="287">
        <f t="shared" si="0"/>
        <v>4620131.6099999994</v>
      </c>
      <c r="F29" s="39"/>
      <c r="G29" s="243"/>
      <c r="H29" s="9"/>
      <c r="I29" s="245" t="s">
        <v>478</v>
      </c>
      <c r="J29" s="256" t="s">
        <v>379</v>
      </c>
      <c r="K29" s="251">
        <v>1624</v>
      </c>
      <c r="L29" s="41"/>
      <c r="M29" s="12"/>
      <c r="N29" s="12"/>
    </row>
    <row r="30" spans="1:14" ht="42" thickBot="1">
      <c r="A30" s="35"/>
      <c r="B30" s="6"/>
      <c r="C30" s="7"/>
      <c r="D30" s="7"/>
      <c r="E30" s="287">
        <f t="shared" si="0"/>
        <v>4620131.6099999994</v>
      </c>
      <c r="F30" s="39"/>
      <c r="G30" s="243"/>
      <c r="H30" s="9"/>
      <c r="I30" s="245" t="s">
        <v>479</v>
      </c>
      <c r="J30" s="256" t="s">
        <v>379</v>
      </c>
      <c r="K30" s="251">
        <v>1624</v>
      </c>
      <c r="L30" s="41"/>
      <c r="M30" s="12"/>
      <c r="N30" s="12"/>
    </row>
    <row r="31" spans="1:14" ht="42" thickBot="1">
      <c r="A31" s="35"/>
      <c r="B31" s="6"/>
      <c r="C31" s="7"/>
      <c r="D31" s="7"/>
      <c r="E31" s="287">
        <f t="shared" si="0"/>
        <v>4620131.6099999994</v>
      </c>
      <c r="F31" s="39"/>
      <c r="G31" s="243"/>
      <c r="H31" s="9"/>
      <c r="I31" s="245" t="s">
        <v>480</v>
      </c>
      <c r="J31" s="256" t="s">
        <v>379</v>
      </c>
      <c r="K31" s="251">
        <v>1624</v>
      </c>
      <c r="L31" s="41"/>
      <c r="M31" s="12"/>
      <c r="N31" s="12"/>
    </row>
    <row r="32" spans="1:14" ht="22" thickBot="1">
      <c r="A32" s="35"/>
      <c r="B32" s="6"/>
      <c r="C32" s="7"/>
      <c r="D32" s="7"/>
      <c r="E32" s="287">
        <f t="shared" si="0"/>
        <v>4620131.6099999994</v>
      </c>
      <c r="F32" s="39"/>
      <c r="G32" s="243"/>
      <c r="H32" s="9"/>
      <c r="I32" s="245" t="s">
        <v>481</v>
      </c>
      <c r="J32" s="256" t="s">
        <v>381</v>
      </c>
      <c r="K32" s="251">
        <v>2300</v>
      </c>
      <c r="L32" s="41"/>
      <c r="M32" s="12"/>
      <c r="N32" s="12"/>
    </row>
    <row r="33" spans="1:14" ht="22" thickBot="1">
      <c r="A33" s="35"/>
      <c r="B33" s="6"/>
      <c r="C33" s="7"/>
      <c r="D33" s="7"/>
      <c r="E33" s="287">
        <f t="shared" si="0"/>
        <v>4620131.6099999994</v>
      </c>
      <c r="F33" s="39"/>
      <c r="G33" s="243"/>
      <c r="H33" s="9"/>
      <c r="I33" s="245" t="s">
        <v>482</v>
      </c>
      <c r="J33" s="256" t="s">
        <v>378</v>
      </c>
      <c r="K33" s="251">
        <v>790.15</v>
      </c>
      <c r="L33" s="41"/>
      <c r="M33" s="12"/>
      <c r="N33" s="12"/>
    </row>
    <row r="34" spans="1:14" ht="22" thickBot="1">
      <c r="A34" s="35"/>
      <c r="B34" s="6"/>
      <c r="C34" s="7"/>
      <c r="D34" s="7"/>
      <c r="E34" s="287">
        <f t="shared" si="0"/>
        <v>4620131.6099999994</v>
      </c>
      <c r="F34" s="39"/>
      <c r="G34" s="243"/>
      <c r="H34" s="9"/>
      <c r="I34" s="245" t="s">
        <v>483</v>
      </c>
      <c r="J34" s="256" t="s">
        <v>378</v>
      </c>
      <c r="K34" s="251">
        <v>736.28</v>
      </c>
      <c r="L34" s="41"/>
      <c r="M34" s="12"/>
      <c r="N34" s="12"/>
    </row>
    <row r="35" spans="1:14" ht="42" thickBot="1">
      <c r="A35" s="35"/>
      <c r="B35" s="6"/>
      <c r="C35" s="7"/>
      <c r="D35" s="7"/>
      <c r="E35" s="287">
        <f t="shared" si="0"/>
        <v>4620131.6099999994</v>
      </c>
      <c r="F35" s="39"/>
      <c r="G35" s="243"/>
      <c r="H35" s="9"/>
      <c r="I35" s="245" t="s">
        <v>484</v>
      </c>
      <c r="J35" s="256" t="s">
        <v>376</v>
      </c>
      <c r="K35" s="251">
        <v>589.30999999999995</v>
      </c>
      <c r="L35" s="41"/>
      <c r="M35" s="12"/>
      <c r="N35" s="12"/>
    </row>
    <row r="36" spans="1:14" ht="52" thickBot="1">
      <c r="A36" s="35"/>
      <c r="B36" s="6"/>
      <c r="C36" s="7"/>
      <c r="D36" s="7"/>
      <c r="E36" s="287">
        <f t="shared" si="0"/>
        <v>4620131.6099999994</v>
      </c>
      <c r="F36" s="39"/>
      <c r="G36" s="243"/>
      <c r="H36" s="9"/>
      <c r="I36" s="245" t="s">
        <v>485</v>
      </c>
      <c r="J36" s="256" t="s">
        <v>373</v>
      </c>
      <c r="K36" s="251">
        <v>195.6</v>
      </c>
      <c r="L36" s="41"/>
      <c r="M36" s="12"/>
      <c r="N36" s="12"/>
    </row>
    <row r="37" spans="1:14" ht="42" thickBot="1">
      <c r="A37" s="35"/>
      <c r="B37" s="6"/>
      <c r="C37" s="7"/>
      <c r="D37" s="7"/>
      <c r="E37" s="287">
        <f t="shared" si="0"/>
        <v>4620131.6099999994</v>
      </c>
      <c r="F37" s="39"/>
      <c r="G37" s="243"/>
      <c r="H37" s="9"/>
      <c r="I37" s="245" t="s">
        <v>486</v>
      </c>
      <c r="J37" s="256" t="s">
        <v>376</v>
      </c>
      <c r="K37" s="251">
        <v>391.8</v>
      </c>
      <c r="L37" s="41"/>
      <c r="M37" s="12"/>
      <c r="N37" s="12"/>
    </row>
    <row r="38" spans="1:14" ht="52" thickBot="1">
      <c r="A38" s="35"/>
      <c r="B38" s="6"/>
      <c r="C38" s="7"/>
      <c r="D38" s="7"/>
      <c r="E38" s="287">
        <f t="shared" si="0"/>
        <v>4620131.6099999994</v>
      </c>
      <c r="F38" s="39"/>
      <c r="G38" s="243"/>
      <c r="H38" s="9"/>
      <c r="I38" s="245" t="s">
        <v>487</v>
      </c>
      <c r="J38" s="256" t="s">
        <v>373</v>
      </c>
      <c r="K38" s="251">
        <v>838.03</v>
      </c>
      <c r="L38" s="41"/>
      <c r="M38" s="12"/>
      <c r="N38" s="12"/>
    </row>
    <row r="39" spans="1:14" ht="42" thickBot="1">
      <c r="A39" s="35"/>
      <c r="B39" s="6"/>
      <c r="C39" s="7"/>
      <c r="D39" s="7"/>
      <c r="E39" s="287">
        <f t="shared" si="0"/>
        <v>4620131.6099999994</v>
      </c>
      <c r="F39" s="39"/>
      <c r="G39" s="243"/>
      <c r="H39" s="9"/>
      <c r="I39" s="245" t="s">
        <v>488</v>
      </c>
      <c r="J39" s="256" t="s">
        <v>376</v>
      </c>
      <c r="K39" s="251">
        <v>357.51</v>
      </c>
      <c r="L39" s="41"/>
      <c r="M39" s="12"/>
      <c r="N39" s="12"/>
    </row>
    <row r="40" spans="1:14" ht="22" thickBot="1">
      <c r="A40" s="35"/>
      <c r="B40" s="6"/>
      <c r="C40" s="7"/>
      <c r="D40" s="7"/>
      <c r="E40" s="287">
        <f t="shared" si="0"/>
        <v>4620131.6099999994</v>
      </c>
      <c r="F40" s="39"/>
      <c r="G40" s="243"/>
      <c r="H40" s="9"/>
      <c r="I40" s="245" t="s">
        <v>489</v>
      </c>
      <c r="J40" s="256" t="s">
        <v>511</v>
      </c>
      <c r="K40" s="251">
        <v>400</v>
      </c>
      <c r="L40" s="41"/>
      <c r="M40" s="12"/>
      <c r="N40" s="12"/>
    </row>
    <row r="41" spans="1:14" ht="52" thickBot="1">
      <c r="A41" s="35"/>
      <c r="B41" s="6"/>
      <c r="C41" s="7"/>
      <c r="D41" s="7"/>
      <c r="E41" s="287">
        <f t="shared" si="0"/>
        <v>4620131.6099999994</v>
      </c>
      <c r="F41" s="39"/>
      <c r="G41" s="243"/>
      <c r="H41" s="9"/>
      <c r="I41" s="245" t="s">
        <v>490</v>
      </c>
      <c r="J41" s="256" t="s">
        <v>373</v>
      </c>
      <c r="K41" s="251">
        <v>800</v>
      </c>
      <c r="L41" s="41"/>
      <c r="M41" s="12"/>
      <c r="N41" s="12"/>
    </row>
    <row r="42" spans="1:14" ht="42" thickBot="1">
      <c r="A42" s="35"/>
      <c r="B42" s="6"/>
      <c r="C42" s="7"/>
      <c r="D42" s="7"/>
      <c r="E42" s="287">
        <f t="shared" si="0"/>
        <v>4620131.6099999994</v>
      </c>
      <c r="F42" s="39"/>
      <c r="G42" s="243"/>
      <c r="H42" s="9"/>
      <c r="I42" s="245" t="s">
        <v>491</v>
      </c>
      <c r="J42" s="256" t="s">
        <v>376</v>
      </c>
      <c r="K42" s="251">
        <v>494.85</v>
      </c>
      <c r="L42" s="41"/>
      <c r="M42" s="12"/>
      <c r="N42" s="12"/>
    </row>
    <row r="43" spans="1:14" ht="42" thickBot="1">
      <c r="A43" s="35"/>
      <c r="B43" s="6"/>
      <c r="C43" s="7"/>
      <c r="D43" s="7"/>
      <c r="E43" s="287">
        <f t="shared" si="0"/>
        <v>4620131.6099999994</v>
      </c>
      <c r="F43" s="39"/>
      <c r="G43" s="243"/>
      <c r="H43" s="9"/>
      <c r="I43" s="245" t="s">
        <v>492</v>
      </c>
      <c r="J43" s="256" t="s">
        <v>376</v>
      </c>
      <c r="K43" s="251">
        <v>524.70000000000005</v>
      </c>
      <c r="L43" s="41"/>
      <c r="M43" s="12"/>
      <c r="N43" s="12"/>
    </row>
    <row r="44" spans="1:14" ht="22" thickBot="1">
      <c r="A44" s="35"/>
      <c r="B44" s="6"/>
      <c r="C44" s="7"/>
      <c r="D44" s="7"/>
      <c r="E44" s="287">
        <f t="shared" si="0"/>
        <v>4620131.6099999994</v>
      </c>
      <c r="F44" s="39"/>
      <c r="G44" s="243"/>
      <c r="H44" s="9"/>
      <c r="I44" s="245" t="s">
        <v>493</v>
      </c>
      <c r="J44" s="256" t="s">
        <v>378</v>
      </c>
      <c r="K44" s="251">
        <v>724.68</v>
      </c>
      <c r="L44" s="41"/>
      <c r="M44" s="12"/>
      <c r="N44" s="12"/>
    </row>
    <row r="45" spans="1:14" ht="42" thickBot="1">
      <c r="A45" s="35"/>
      <c r="B45" s="6"/>
      <c r="C45" s="7"/>
      <c r="D45" s="7"/>
      <c r="E45" s="287">
        <f t="shared" si="0"/>
        <v>4620131.6099999994</v>
      </c>
      <c r="F45" s="39"/>
      <c r="G45" s="243"/>
      <c r="H45" s="9"/>
      <c r="I45" s="245" t="s">
        <v>494</v>
      </c>
      <c r="J45" s="256" t="s">
        <v>376</v>
      </c>
      <c r="K45" s="251">
        <v>804.17</v>
      </c>
      <c r="L45" s="41"/>
      <c r="M45" s="12"/>
      <c r="N45" s="12"/>
    </row>
    <row r="46" spans="1:14" ht="22" thickBot="1">
      <c r="A46" s="35"/>
      <c r="B46" s="6"/>
      <c r="C46" s="7"/>
      <c r="D46" s="7"/>
      <c r="E46" s="287">
        <f t="shared" si="0"/>
        <v>4620131.6099999994</v>
      </c>
      <c r="F46" s="39"/>
      <c r="G46" s="243"/>
      <c r="H46" s="9"/>
      <c r="I46" s="245">
        <v>2562</v>
      </c>
      <c r="J46" s="256" t="s">
        <v>512</v>
      </c>
      <c r="K46" s="251">
        <v>1110.1199999999999</v>
      </c>
      <c r="L46" s="41"/>
      <c r="M46" s="12"/>
      <c r="N46" s="12"/>
    </row>
    <row r="47" spans="1:14" ht="22" thickBot="1">
      <c r="A47" s="35"/>
      <c r="B47" s="6"/>
      <c r="C47" s="7"/>
      <c r="D47" s="7"/>
      <c r="E47" s="287">
        <f t="shared" si="0"/>
        <v>4620131.6099999994</v>
      </c>
      <c r="F47" s="39"/>
      <c r="G47" s="243"/>
      <c r="H47" s="9"/>
      <c r="I47" s="245" t="s">
        <v>495</v>
      </c>
      <c r="J47" s="256" t="s">
        <v>513</v>
      </c>
      <c r="K47" s="251">
        <v>1248.82</v>
      </c>
      <c r="L47" s="41"/>
      <c r="M47" s="12"/>
      <c r="N47" s="12"/>
    </row>
    <row r="48" spans="1:14" ht="32" thickBot="1">
      <c r="A48" s="35"/>
      <c r="B48" s="6"/>
      <c r="C48" s="7"/>
      <c r="D48" s="7"/>
      <c r="E48" s="287">
        <f t="shared" si="0"/>
        <v>4620131.6099999994</v>
      </c>
      <c r="F48" s="39"/>
      <c r="G48" s="243"/>
      <c r="H48" s="9"/>
      <c r="I48" s="245" t="s">
        <v>496</v>
      </c>
      <c r="J48" s="256" t="s">
        <v>514</v>
      </c>
      <c r="K48" s="251">
        <v>1532.62</v>
      </c>
      <c r="L48" s="41"/>
      <c r="M48" s="12"/>
      <c r="N48" s="12"/>
    </row>
    <row r="49" spans="1:14" ht="15" thickBot="1">
      <c r="A49" s="35"/>
      <c r="B49" s="6"/>
      <c r="C49" s="7"/>
      <c r="D49" s="7"/>
      <c r="E49" s="287">
        <f t="shared" si="0"/>
        <v>4620131.6099999994</v>
      </c>
      <c r="F49" s="39"/>
      <c r="G49" s="243"/>
      <c r="H49" s="9"/>
      <c r="I49" s="245" t="s">
        <v>497</v>
      </c>
      <c r="J49" s="248" t="s">
        <v>515</v>
      </c>
      <c r="K49" s="250">
        <v>1043</v>
      </c>
      <c r="L49" s="41"/>
      <c r="M49" s="12"/>
      <c r="N49" s="12"/>
    </row>
    <row r="50" spans="1:14" ht="15" thickBot="1">
      <c r="A50" s="35"/>
      <c r="B50" s="6"/>
      <c r="C50" s="7"/>
      <c r="D50" s="7"/>
      <c r="E50" s="287">
        <f t="shared" si="0"/>
        <v>4620131.6099999994</v>
      </c>
      <c r="F50" s="39"/>
      <c r="G50" s="244"/>
      <c r="H50" s="9"/>
      <c r="I50" s="246" t="s">
        <v>498</v>
      </c>
      <c r="J50" s="249" t="s">
        <v>516</v>
      </c>
      <c r="K50" s="251">
        <v>590.41</v>
      </c>
      <c r="L50" s="41"/>
      <c r="M50" s="12"/>
      <c r="N50" s="12"/>
    </row>
    <row r="51" spans="1:14" ht="30.5" thickBot="1">
      <c r="A51" s="35"/>
      <c r="B51" s="6"/>
      <c r="C51" s="7"/>
      <c r="D51" s="7"/>
      <c r="E51" s="287">
        <f t="shared" si="0"/>
        <v>4620131.6099999994</v>
      </c>
      <c r="F51" s="39"/>
      <c r="G51" s="244"/>
      <c r="H51" s="9"/>
      <c r="I51" s="246" t="s">
        <v>499</v>
      </c>
      <c r="J51" s="249" t="s">
        <v>517</v>
      </c>
      <c r="K51" s="251">
        <v>365</v>
      </c>
      <c r="L51" s="41"/>
      <c r="M51" s="12"/>
      <c r="N51" s="12"/>
    </row>
    <row r="52" spans="1:14" ht="32" thickBot="1">
      <c r="A52" s="35"/>
      <c r="B52" s="6"/>
      <c r="C52" s="7"/>
      <c r="D52" s="7"/>
      <c r="E52" s="287">
        <f t="shared" si="0"/>
        <v>4620131.6099999994</v>
      </c>
      <c r="F52" s="39"/>
      <c r="G52" s="244"/>
      <c r="H52" s="9"/>
      <c r="I52" s="246" t="s">
        <v>500</v>
      </c>
      <c r="J52" s="249" t="s">
        <v>518</v>
      </c>
      <c r="K52" s="251">
        <v>963.56</v>
      </c>
      <c r="L52" s="41"/>
      <c r="M52" s="12"/>
      <c r="N52" s="12"/>
    </row>
    <row r="53" spans="1:14" ht="20.5" thickBot="1">
      <c r="A53" s="35"/>
      <c r="B53" s="6"/>
      <c r="C53" s="7"/>
      <c r="D53" s="7"/>
      <c r="E53" s="287">
        <f t="shared" si="0"/>
        <v>4620131.6099999994</v>
      </c>
      <c r="F53" s="39"/>
      <c r="G53" s="244"/>
      <c r="H53" s="9"/>
      <c r="I53" s="246" t="s">
        <v>501</v>
      </c>
      <c r="J53" s="249" t="s">
        <v>519</v>
      </c>
      <c r="K53" s="251">
        <v>454</v>
      </c>
      <c r="L53" s="41"/>
      <c r="M53" s="12"/>
      <c r="N53" s="12"/>
    </row>
    <row r="54" spans="1:14" ht="22" thickBot="1">
      <c r="A54" s="35"/>
      <c r="B54" s="6"/>
      <c r="C54" s="7"/>
      <c r="D54" s="7"/>
      <c r="E54" s="287">
        <f t="shared" si="0"/>
        <v>4620131.6099999994</v>
      </c>
      <c r="F54" s="39"/>
      <c r="G54" s="244"/>
      <c r="H54" s="9"/>
      <c r="I54" s="246" t="s">
        <v>502</v>
      </c>
      <c r="J54" s="249" t="s">
        <v>513</v>
      </c>
      <c r="K54" s="251">
        <v>744.56</v>
      </c>
      <c r="L54" s="41"/>
      <c r="M54" s="12"/>
      <c r="N54" s="12"/>
    </row>
    <row r="55" spans="1:14" ht="22" thickBot="1">
      <c r="A55" s="35"/>
      <c r="B55" s="6"/>
      <c r="C55" s="7"/>
      <c r="D55" s="7"/>
      <c r="E55" s="287">
        <f t="shared" si="0"/>
        <v>4620131.6099999994</v>
      </c>
      <c r="F55" s="39"/>
      <c r="G55" s="244"/>
      <c r="H55" s="9"/>
      <c r="I55" s="246" t="s">
        <v>503</v>
      </c>
      <c r="J55" s="249" t="s">
        <v>513</v>
      </c>
      <c r="K55" s="251">
        <v>336</v>
      </c>
      <c r="L55" s="41"/>
      <c r="M55" s="12"/>
      <c r="N55" s="12"/>
    </row>
    <row r="56" spans="1:14" ht="22" thickBot="1">
      <c r="A56" s="35"/>
      <c r="B56" s="6"/>
      <c r="C56" s="7"/>
      <c r="D56" s="7"/>
      <c r="E56" s="287">
        <f t="shared" si="0"/>
        <v>4620131.6099999994</v>
      </c>
      <c r="F56" s="39"/>
      <c r="G56" s="244"/>
      <c r="H56" s="9"/>
      <c r="I56" s="246" t="s">
        <v>504</v>
      </c>
      <c r="J56" s="249" t="s">
        <v>520</v>
      </c>
      <c r="K56" s="251">
        <v>570</v>
      </c>
      <c r="L56" s="41"/>
      <c r="M56" s="12"/>
      <c r="N56" s="12"/>
    </row>
    <row r="57" spans="1:14" ht="32" thickBot="1">
      <c r="A57" s="35"/>
      <c r="B57" s="6"/>
      <c r="C57" s="7"/>
      <c r="D57" s="7"/>
      <c r="E57" s="287">
        <f t="shared" si="0"/>
        <v>4620131.6099999994</v>
      </c>
      <c r="F57" s="39"/>
      <c r="G57" s="244"/>
      <c r="H57" s="9"/>
      <c r="I57" s="246" t="s">
        <v>505</v>
      </c>
      <c r="J57" s="249" t="s">
        <v>521</v>
      </c>
      <c r="K57" s="251">
        <v>166.35</v>
      </c>
      <c r="L57" s="41"/>
      <c r="M57" s="12"/>
      <c r="N57" s="12"/>
    </row>
    <row r="58" spans="1:14" ht="22" thickBot="1">
      <c r="A58" s="35"/>
      <c r="B58" s="6"/>
      <c r="C58" s="7"/>
      <c r="D58" s="7"/>
      <c r="E58" s="287">
        <f t="shared" si="0"/>
        <v>4620131.6099999994</v>
      </c>
      <c r="F58" s="39"/>
      <c r="G58" s="244"/>
      <c r="H58" s="9"/>
      <c r="I58" s="246" t="s">
        <v>506</v>
      </c>
      <c r="J58" s="249" t="s">
        <v>513</v>
      </c>
      <c r="K58" s="251">
        <v>375.89</v>
      </c>
      <c r="L58" s="41"/>
      <c r="M58" s="12"/>
      <c r="N58" s="12"/>
    </row>
    <row r="59" spans="1:14" ht="32" thickBot="1">
      <c r="A59" s="35"/>
      <c r="B59" s="6"/>
      <c r="C59" s="7"/>
      <c r="D59" s="7"/>
      <c r="E59" s="287">
        <f t="shared" si="0"/>
        <v>4620131.6099999994</v>
      </c>
      <c r="F59" s="39"/>
      <c r="G59" s="244"/>
      <c r="H59" s="9"/>
      <c r="I59" s="246" t="s">
        <v>507</v>
      </c>
      <c r="J59" s="249" t="s">
        <v>521</v>
      </c>
      <c r="K59" s="251">
        <v>292.19</v>
      </c>
      <c r="L59" s="41"/>
      <c r="M59" s="12"/>
      <c r="N59" s="12"/>
    </row>
    <row r="60" spans="1:14" ht="32" thickBot="1">
      <c r="A60" s="35"/>
      <c r="B60" s="6"/>
      <c r="C60" s="7"/>
      <c r="D60" s="7"/>
      <c r="E60" s="287">
        <f t="shared" si="0"/>
        <v>4620131.6099999994</v>
      </c>
      <c r="F60" s="39"/>
      <c r="G60" s="244"/>
      <c r="H60" s="9"/>
      <c r="I60" s="246" t="s">
        <v>508</v>
      </c>
      <c r="J60" s="249" t="s">
        <v>518</v>
      </c>
      <c r="K60" s="251">
        <v>344.65</v>
      </c>
      <c r="L60" s="41"/>
      <c r="M60" s="12"/>
      <c r="N60" s="12"/>
    </row>
    <row r="61" spans="1:14" ht="30.5" thickBot="1">
      <c r="A61" s="35"/>
      <c r="B61" s="6"/>
      <c r="C61" s="7"/>
      <c r="D61" s="7"/>
      <c r="E61" s="287">
        <f t="shared" si="0"/>
        <v>4620131.6099999994</v>
      </c>
      <c r="F61" s="39"/>
      <c r="G61" s="244"/>
      <c r="H61" s="9"/>
      <c r="I61" s="246" t="s">
        <v>509</v>
      </c>
      <c r="J61" s="249" t="s">
        <v>517</v>
      </c>
      <c r="K61" s="251">
        <v>315</v>
      </c>
      <c r="L61" s="41"/>
      <c r="M61" s="12"/>
      <c r="N61" s="12"/>
    </row>
    <row r="62" spans="1:14" ht="22" thickBot="1">
      <c r="A62" s="35"/>
      <c r="B62" s="6"/>
      <c r="C62" s="7"/>
      <c r="D62" s="7"/>
      <c r="E62" s="287">
        <f t="shared" si="0"/>
        <v>4620131.6099999994</v>
      </c>
      <c r="F62" s="39"/>
      <c r="G62" s="244"/>
      <c r="H62" s="9"/>
      <c r="I62" s="246" t="s">
        <v>510</v>
      </c>
      <c r="J62" s="249" t="s">
        <v>513</v>
      </c>
      <c r="K62" s="251">
        <v>584.22</v>
      </c>
      <c r="L62" s="41"/>
      <c r="M62" s="12"/>
      <c r="N62" s="12"/>
    </row>
    <row r="63" spans="1:14" ht="22" thickBot="1">
      <c r="A63" s="35"/>
      <c r="B63" s="6"/>
      <c r="C63" s="7"/>
      <c r="D63" s="7"/>
      <c r="E63" s="287"/>
      <c r="F63" s="39"/>
      <c r="G63" s="244"/>
      <c r="H63" s="9"/>
      <c r="I63" s="246">
        <v>14001</v>
      </c>
      <c r="J63" s="249" t="s">
        <v>536</v>
      </c>
      <c r="K63" s="251">
        <v>5862.64</v>
      </c>
      <c r="L63" s="41"/>
      <c r="M63" s="12"/>
      <c r="N63" s="12"/>
    </row>
    <row r="64" spans="1:14" ht="52" thickBot="1">
      <c r="A64" s="35"/>
      <c r="B64" s="6"/>
      <c r="C64" s="7"/>
      <c r="D64" s="7"/>
      <c r="E64" s="287"/>
      <c r="F64" s="39"/>
      <c r="G64" s="244"/>
      <c r="H64" s="9"/>
      <c r="I64" s="246">
        <v>94401</v>
      </c>
      <c r="J64" s="36" t="s">
        <v>157</v>
      </c>
      <c r="K64" s="251">
        <v>806.56</v>
      </c>
      <c r="L64" s="41"/>
      <c r="M64" s="12"/>
      <c r="N64" s="12"/>
    </row>
    <row r="65" spans="1:15" ht="32" thickBot="1">
      <c r="A65" s="35">
        <v>18</v>
      </c>
      <c r="B65" s="6" t="s">
        <v>522</v>
      </c>
      <c r="C65" s="7">
        <v>14386.32</v>
      </c>
      <c r="D65" s="7"/>
      <c r="E65" s="287">
        <f>E62-C65+D65</f>
        <v>4605745.2899999991</v>
      </c>
      <c r="F65" s="39" t="s">
        <v>27</v>
      </c>
      <c r="G65" s="9">
        <v>90865</v>
      </c>
      <c r="H65" s="9">
        <v>90865</v>
      </c>
      <c r="I65" s="257">
        <v>563</v>
      </c>
      <c r="J65" s="36" t="s">
        <v>523</v>
      </c>
      <c r="K65" s="45">
        <v>14386.32</v>
      </c>
      <c r="L65" s="46" t="s">
        <v>449</v>
      </c>
      <c r="M65" s="12"/>
      <c r="N65" s="12"/>
    </row>
    <row r="66" spans="1:15" ht="22" thickBot="1">
      <c r="A66" s="270">
        <v>19</v>
      </c>
      <c r="B66" s="64" t="s">
        <v>91</v>
      </c>
      <c r="C66" s="271">
        <v>7266</v>
      </c>
      <c r="D66" s="271"/>
      <c r="E66" s="287">
        <f t="shared" si="0"/>
        <v>4598479.2899999991</v>
      </c>
      <c r="F66" s="272" t="s">
        <v>83</v>
      </c>
      <c r="G66" s="273">
        <v>70731</v>
      </c>
      <c r="H66" s="273">
        <v>70731</v>
      </c>
      <c r="I66" s="274" t="s">
        <v>440</v>
      </c>
      <c r="J66" s="275" t="s">
        <v>83</v>
      </c>
      <c r="K66" s="276">
        <v>7266</v>
      </c>
      <c r="L66" s="277"/>
      <c r="M66" s="12"/>
      <c r="N66" s="12"/>
    </row>
    <row r="67" spans="1:15" ht="15" thickBot="1">
      <c r="A67" s="252"/>
      <c r="B67" s="260" t="s">
        <v>34</v>
      </c>
      <c r="C67" s="20">
        <f>SUM(C8:C66)</f>
        <v>155840.64000000001</v>
      </c>
      <c r="D67" s="20">
        <f>SUM(D7:D66)</f>
        <v>3210.33</v>
      </c>
      <c r="E67" s="288">
        <v>4598479.29</v>
      </c>
      <c r="F67" s="48"/>
      <c r="G67" s="48"/>
      <c r="H67" s="48"/>
      <c r="I67" s="247"/>
      <c r="J67" s="48"/>
      <c r="K67" s="262">
        <f>SUM(K9:K66)</f>
        <v>155840.64000000001</v>
      </c>
      <c r="L67" s="48"/>
      <c r="M67" s="48"/>
      <c r="N67" s="48"/>
      <c r="O67" s="48"/>
    </row>
    <row r="69" spans="1:15">
      <c r="K69" s="14"/>
    </row>
    <row r="71" spans="1:15">
      <c r="F71" s="258"/>
      <c r="G71" s="261">
        <v>6669.2</v>
      </c>
      <c r="H71" s="259"/>
      <c r="I71" s="259"/>
    </row>
    <row r="72" spans="1:15">
      <c r="F72" s="259"/>
      <c r="G72" s="259"/>
      <c r="H72" s="259"/>
      <c r="I72" s="259"/>
    </row>
    <row r="73" spans="1:15">
      <c r="D73" s="14"/>
    </row>
    <row r="74" spans="1:15">
      <c r="D74" s="14"/>
    </row>
    <row r="76" spans="1:15">
      <c r="D76" s="14"/>
    </row>
  </sheetData>
  <mergeCells count="7">
    <mergeCell ref="Q8:R8"/>
    <mergeCell ref="A1:J1"/>
    <mergeCell ref="A2:J2"/>
    <mergeCell ref="A3:J3"/>
    <mergeCell ref="F6:J6"/>
    <mergeCell ref="M8:N8"/>
    <mergeCell ref="O8:P8"/>
  </mergeCells>
  <pageMargins left="0.51181102362204722" right="0.51181102362204722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V50"/>
  <sheetViews>
    <sheetView tabSelected="1" topLeftCell="F1" workbookViewId="0">
      <selection activeCell="H12" sqref="H12"/>
    </sheetView>
  </sheetViews>
  <sheetFormatPr baseColWidth="10" defaultRowHeight="14.5"/>
  <cols>
    <col min="2" max="2" width="53.7265625" bestFit="1" customWidth="1"/>
    <col min="4" max="4" width="10.81640625" bestFit="1" customWidth="1"/>
    <col min="7" max="7" width="56.6328125" bestFit="1" customWidth="1"/>
    <col min="8" max="8" width="14.6328125" bestFit="1" customWidth="1"/>
    <col min="9" max="9" width="10.81640625" bestFit="1" customWidth="1"/>
  </cols>
  <sheetData>
    <row r="1" spans="2:22">
      <c r="G1" s="321" t="s">
        <v>2</v>
      </c>
      <c r="H1" s="321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</row>
    <row r="2" spans="2:22">
      <c r="G2" s="321" t="s">
        <v>540</v>
      </c>
      <c r="H2" s="321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</row>
    <row r="3" spans="2:22">
      <c r="G3" s="321" t="s">
        <v>539</v>
      </c>
      <c r="H3" s="321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</row>
    <row r="4" spans="2:22"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</row>
    <row r="5" spans="2:22">
      <c r="G5" s="48"/>
      <c r="H5" s="48"/>
      <c r="I5" s="4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</row>
    <row r="6" spans="2:22">
      <c r="B6" t="s">
        <v>409</v>
      </c>
      <c r="G6" s="48" t="s">
        <v>410</v>
      </c>
      <c r="H6" s="289"/>
      <c r="I6" s="4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</row>
    <row r="7" spans="2:22">
      <c r="B7" t="s">
        <v>411</v>
      </c>
      <c r="D7" t="s">
        <v>24</v>
      </c>
      <c r="G7" s="48" t="s">
        <v>538</v>
      </c>
      <c r="H7" s="289">
        <f>'AGS 18'!E8</f>
        <v>2168687.0299999998</v>
      </c>
      <c r="I7" s="4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</row>
    <row r="8" spans="2:22">
      <c r="B8" t="s">
        <v>412</v>
      </c>
      <c r="D8" t="s">
        <v>24</v>
      </c>
      <c r="G8" s="48" t="s">
        <v>412</v>
      </c>
      <c r="H8" s="289">
        <f>'AGS 18'!D9</f>
        <v>5234021</v>
      </c>
      <c r="I8" s="4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</row>
    <row r="9" spans="2:22">
      <c r="B9" t="s">
        <v>413</v>
      </c>
      <c r="D9" t="e">
        <f>D7+D8</f>
        <v>#VALUE!</v>
      </c>
      <c r="G9" s="48" t="s">
        <v>413</v>
      </c>
      <c r="H9" s="290">
        <f>SUM(H7:H8)</f>
        <v>7402708.0299999993</v>
      </c>
      <c r="I9" s="4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</row>
    <row r="10" spans="2:22">
      <c r="B10" t="s">
        <v>414</v>
      </c>
      <c r="D10" t="s">
        <v>24</v>
      </c>
      <c r="G10" s="48" t="s">
        <v>414</v>
      </c>
      <c r="H10" s="289"/>
      <c r="I10" s="4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</row>
    <row r="11" spans="2:22">
      <c r="B11" t="s">
        <v>415</v>
      </c>
      <c r="D11" t="s">
        <v>24</v>
      </c>
      <c r="G11" s="48" t="s">
        <v>415</v>
      </c>
      <c r="H11" s="289"/>
      <c r="I11" s="4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</row>
    <row r="12" spans="2:22">
      <c r="B12" t="s">
        <v>416</v>
      </c>
      <c r="D12" t="s">
        <v>24</v>
      </c>
      <c r="G12" s="48" t="s">
        <v>416</v>
      </c>
      <c r="H12" s="289"/>
      <c r="I12" s="4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</row>
    <row r="13" spans="2:22">
      <c r="B13" t="s">
        <v>417</v>
      </c>
      <c r="D13" t="s">
        <v>24</v>
      </c>
      <c r="G13" s="48" t="s">
        <v>417</v>
      </c>
      <c r="H13" s="289"/>
      <c r="I13" s="4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</row>
    <row r="14" spans="2:22">
      <c r="B14" t="s">
        <v>418</v>
      </c>
      <c r="D14" t="s">
        <v>24</v>
      </c>
      <c r="G14" s="48" t="s">
        <v>418</v>
      </c>
      <c r="H14" s="289"/>
      <c r="I14" s="4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</row>
    <row r="15" spans="2:22">
      <c r="B15" t="s">
        <v>419</v>
      </c>
      <c r="D15" t="s">
        <v>24</v>
      </c>
      <c r="G15" s="48" t="s">
        <v>419</v>
      </c>
      <c r="H15" s="289"/>
      <c r="I15" s="4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</row>
    <row r="16" spans="2:22">
      <c r="B16" t="s">
        <v>420</v>
      </c>
      <c r="D16" t="s">
        <v>24</v>
      </c>
      <c r="G16" s="48" t="s">
        <v>420</v>
      </c>
      <c r="H16" s="289"/>
      <c r="I16" s="4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</row>
    <row r="17" spans="2:22">
      <c r="B17" t="s">
        <v>421</v>
      </c>
      <c r="D17" t="s">
        <v>24</v>
      </c>
      <c r="G17" s="48" t="s">
        <v>421</v>
      </c>
      <c r="H17" s="289"/>
      <c r="I17" s="4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spans="2:22">
      <c r="B18" t="s">
        <v>422</v>
      </c>
      <c r="D18" t="s">
        <v>24</v>
      </c>
      <c r="G18" s="48" t="s">
        <v>422</v>
      </c>
      <c r="H18" s="289"/>
      <c r="I18" s="4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</row>
    <row r="19" spans="2:22">
      <c r="B19" t="s">
        <v>423</v>
      </c>
      <c r="D19" t="s">
        <v>24</v>
      </c>
      <c r="G19" s="48" t="s">
        <v>423</v>
      </c>
      <c r="H19" s="289">
        <f>'[1]AGS-DIC 18'!$F$11</f>
        <v>46064</v>
      </c>
      <c r="I19" s="4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</row>
    <row r="20" spans="2:22">
      <c r="G20" s="48" t="s">
        <v>530</v>
      </c>
      <c r="H20" s="289">
        <f>'[1]AGS-DIC 18'!$F$12</f>
        <v>394556.94</v>
      </c>
      <c r="I20" s="4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</row>
    <row r="21" spans="2:22">
      <c r="G21" s="48" t="s">
        <v>531</v>
      </c>
      <c r="H21" s="289">
        <f>'[1]AGS-DIC 18'!$F$13</f>
        <v>3104631.07</v>
      </c>
      <c r="I21" s="4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</row>
    <row r="22" spans="2:22">
      <c r="G22" s="48" t="s">
        <v>532</v>
      </c>
      <c r="H22" s="289"/>
      <c r="I22" s="4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</row>
    <row r="23" spans="2:22">
      <c r="B23" t="s">
        <v>413</v>
      </c>
      <c r="D23" t="e">
        <f>D9-D10-D11-D12-D13-D14-D15-D16-D17-D18-D19</f>
        <v>#VALUE!</v>
      </c>
      <c r="G23" s="48" t="s">
        <v>413</v>
      </c>
      <c r="H23" s="290">
        <f>SUM(H9-H19-H20-H21)</f>
        <v>3857456.0199999991</v>
      </c>
      <c r="I23" s="4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</row>
    <row r="24" spans="2:22">
      <c r="B24" t="s">
        <v>424</v>
      </c>
      <c r="D24" t="s">
        <v>24</v>
      </c>
      <c r="G24" s="48" t="s">
        <v>424</v>
      </c>
      <c r="H24" s="289"/>
      <c r="I24" s="4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</row>
    <row r="25" spans="2:22">
      <c r="B25" t="s">
        <v>425</v>
      </c>
      <c r="D25" t="s">
        <v>24</v>
      </c>
      <c r="G25" s="48" t="s">
        <v>425</v>
      </c>
      <c r="H25" s="289"/>
      <c r="I25" s="4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</row>
    <row r="26" spans="2:22">
      <c r="B26" t="s">
        <v>426</v>
      </c>
      <c r="D26" t="s">
        <v>24</v>
      </c>
      <c r="G26" s="48" t="s">
        <v>426</v>
      </c>
      <c r="H26" s="289"/>
      <c r="I26" s="4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</row>
    <row r="27" spans="2:22">
      <c r="B27" t="s">
        <v>427</v>
      </c>
      <c r="D27" t="s">
        <v>24</v>
      </c>
      <c r="G27" s="48" t="s">
        <v>427</v>
      </c>
      <c r="H27" s="289"/>
      <c r="I27" s="4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</row>
    <row r="28" spans="2:22">
      <c r="B28" t="s">
        <v>428</v>
      </c>
      <c r="D28" t="s">
        <v>24</v>
      </c>
      <c r="G28" s="48" t="s">
        <v>428</v>
      </c>
      <c r="H28" s="289"/>
      <c r="I28" s="4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</row>
    <row r="29" spans="2:22">
      <c r="B29" t="s">
        <v>429</v>
      </c>
      <c r="D29" t="s">
        <v>24</v>
      </c>
      <c r="G29" s="48" t="s">
        <v>429</v>
      </c>
      <c r="H29" s="289"/>
      <c r="I29" s="4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</row>
    <row r="30" spans="2:22">
      <c r="B30" t="s">
        <v>430</v>
      </c>
      <c r="D30" t="s">
        <v>24</v>
      </c>
      <c r="G30" s="48" t="s">
        <v>430</v>
      </c>
      <c r="H30" s="289"/>
      <c r="I30" s="4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</row>
    <row r="31" spans="2:22">
      <c r="G31" s="48" t="s">
        <v>533</v>
      </c>
      <c r="H31" s="289"/>
      <c r="I31" s="4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</row>
    <row r="32" spans="2:22">
      <c r="G32" s="48" t="s">
        <v>534</v>
      </c>
      <c r="H32" s="289">
        <f>'[1]AGS-DIC 18'!$F$17</f>
        <v>726391.27</v>
      </c>
      <c r="I32" s="4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</row>
    <row r="33" spans="2:22">
      <c r="G33" s="48" t="s">
        <v>535</v>
      </c>
      <c r="H33" s="289"/>
      <c r="I33" s="4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</row>
    <row r="34" spans="2:22">
      <c r="B34" t="s">
        <v>431</v>
      </c>
      <c r="D34" t="s">
        <v>24</v>
      </c>
      <c r="G34" s="48" t="s">
        <v>431</v>
      </c>
      <c r="H34" s="289">
        <f>'[1]AGS-DIC 18'!$F$19</f>
        <v>15974.89</v>
      </c>
      <c r="I34" s="4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</row>
    <row r="35" spans="2:22">
      <c r="B35" t="s">
        <v>413</v>
      </c>
      <c r="D35" t="e">
        <f>D23+D24+D25+D26+D27+D28+D29+D30+D34</f>
        <v>#VALUE!</v>
      </c>
      <c r="G35" s="48"/>
      <c r="H35" s="290">
        <f>H23+H32+H34</f>
        <v>4599822.1799999988</v>
      </c>
      <c r="I35" s="4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</row>
    <row r="36" spans="2:22">
      <c r="B36" t="s">
        <v>432</v>
      </c>
      <c r="D36" t="s">
        <v>24</v>
      </c>
      <c r="G36" s="48" t="s">
        <v>432</v>
      </c>
      <c r="H36" s="289">
        <f>'[1]AGS-DIC 18'!$F$21</f>
        <v>1342.89</v>
      </c>
      <c r="I36" s="4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</row>
    <row r="37" spans="2:22">
      <c r="B37" t="s">
        <v>433</v>
      </c>
      <c r="D37" t="e">
        <f>D35-D36</f>
        <v>#VALUE!</v>
      </c>
      <c r="G37" s="48"/>
      <c r="H37" s="290"/>
      <c r="I37" s="4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</row>
    <row r="38" spans="2:22" ht="15" thickBot="1">
      <c r="G38" s="318"/>
      <c r="H38" s="319"/>
      <c r="I38" s="4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</row>
    <row r="39" spans="2:22" ht="15" thickBot="1">
      <c r="G39" s="320" t="s">
        <v>537</v>
      </c>
      <c r="H39" s="297">
        <f>H35-H36</f>
        <v>4598479.2899999991</v>
      </c>
      <c r="I39" s="4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</row>
    <row r="40" spans="2:22">
      <c r="G40" s="48"/>
      <c r="H40" s="289"/>
      <c r="I40" s="4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</row>
    <row r="41" spans="2:22">
      <c r="B41" t="s">
        <v>434</v>
      </c>
      <c r="G41" s="48"/>
      <c r="H41" s="48"/>
      <c r="I41" s="4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</row>
    <row r="42" spans="2:22">
      <c r="B42" t="s">
        <v>435</v>
      </c>
      <c r="D42">
        <v>0</v>
      </c>
      <c r="G42" s="48"/>
      <c r="H42" s="48"/>
      <c r="I42" s="4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</row>
    <row r="43" spans="2:22">
      <c r="B43" t="s">
        <v>436</v>
      </c>
      <c r="D43">
        <f>I37</f>
        <v>0</v>
      </c>
      <c r="G43" s="48"/>
      <c r="H43" s="48"/>
      <c r="I43" s="4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</row>
    <row r="44" spans="2:22">
      <c r="B44" t="s">
        <v>437</v>
      </c>
      <c r="D44">
        <f>D42+D43</f>
        <v>0</v>
      </c>
      <c r="G44" s="48"/>
      <c r="H44" s="48"/>
      <c r="I44" s="4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</row>
    <row r="45" spans="2:22">
      <c r="G45" s="48"/>
      <c r="H45" s="48"/>
      <c r="I45" s="4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</row>
    <row r="46" spans="2:22">
      <c r="G46" s="48"/>
      <c r="H46" s="48"/>
      <c r="I46" s="4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</row>
    <row r="47" spans="2:22">
      <c r="G47" s="48"/>
      <c r="H47" s="48"/>
      <c r="I47" s="4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</row>
    <row r="48" spans="2:22">
      <c r="G48" s="48"/>
      <c r="H48" s="48"/>
      <c r="I48" s="4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</row>
    <row r="49" spans="7:22">
      <c r="G49" s="48"/>
      <c r="H49" s="48"/>
      <c r="I49" s="4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</row>
    <row r="50" spans="7:22">
      <c r="G50" s="48"/>
      <c r="H50" s="48"/>
      <c r="I50" s="4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</row>
  </sheetData>
  <pageMargins left="0.51181102362204722" right="0.5118110236220472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AGS 18</vt:lpstr>
      <vt:lpstr>SEP 18</vt:lpstr>
      <vt:lpstr>OCT 18</vt:lpstr>
      <vt:lpstr>NOV 18</vt:lpstr>
      <vt:lpstr>DIC 18</vt:lpstr>
      <vt:lpstr>CED CONCENTRADORA</vt:lpstr>
      <vt:lpstr>'DIC 18'!Títulos_a_imprimir</vt:lpstr>
      <vt:lpstr>'NOV 18'!Títulos_a_imprimir</vt:lpstr>
      <vt:lpstr>'OCT 18'!Títulos_a_imprimir</vt:lpstr>
      <vt:lpstr>'SEP 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LICENCIATURA</dc:creator>
  <cp:lastModifiedBy>LICENCIATURA</cp:lastModifiedBy>
  <cp:lastPrinted>2019-02-05T21:07:54Z</cp:lastPrinted>
  <dcterms:created xsi:type="dcterms:W3CDTF">2018-10-31T19:05:01Z</dcterms:created>
  <dcterms:modified xsi:type="dcterms:W3CDTF">2019-02-05T21:08:16Z</dcterms:modified>
</cp:coreProperties>
</file>