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42 INF PRODEP DIC 2020\"/>
    </mc:Choice>
  </mc:AlternateContent>
  <bookViews>
    <workbookView xWindow="0" yWindow="0" windowWidth="19180" windowHeight="6140"/>
  </bookViews>
  <sheets>
    <sheet name="Hoja1" sheetId="1" r:id="rId1"/>
  </sheets>
  <definedNames>
    <definedName name="_xlnm.Print_Titles" localSheetId="0">Hoja1!$1:$9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2" i="1" l="1"/>
  <c r="J153" i="1"/>
  <c r="J154" i="1"/>
  <c r="D155" i="1" l="1"/>
  <c r="C155" i="1"/>
  <c r="J151" i="1"/>
  <c r="I151" i="1"/>
  <c r="J150" i="1"/>
  <c r="J149" i="1"/>
  <c r="J148" i="1"/>
  <c r="J147" i="1"/>
  <c r="I146" i="1"/>
  <c r="J146" i="1" s="1"/>
  <c r="J145" i="1"/>
  <c r="I145" i="1"/>
  <c r="I144" i="1"/>
  <c r="J144" i="1" s="1"/>
  <c r="J143" i="1"/>
  <c r="I143" i="1"/>
  <c r="I142" i="1"/>
  <c r="J142" i="1" s="1"/>
  <c r="J141" i="1"/>
  <c r="I141" i="1"/>
  <c r="I140" i="1"/>
  <c r="J140" i="1" s="1"/>
  <c r="J139" i="1"/>
  <c r="I139" i="1"/>
  <c r="F139" i="1"/>
  <c r="I138" i="1"/>
  <c r="J138" i="1" s="1"/>
  <c r="F138" i="1"/>
  <c r="I137" i="1"/>
  <c r="F137" i="1"/>
  <c r="J137" i="1" s="1"/>
  <c r="I136" i="1"/>
  <c r="F136" i="1"/>
  <c r="J136" i="1" s="1"/>
  <c r="J135" i="1"/>
  <c r="I135" i="1"/>
  <c r="F135" i="1"/>
  <c r="I134" i="1"/>
  <c r="J134" i="1" s="1"/>
  <c r="F134" i="1"/>
  <c r="I133" i="1"/>
  <c r="F133" i="1"/>
  <c r="J133" i="1" s="1"/>
  <c r="I132" i="1"/>
  <c r="F132" i="1"/>
  <c r="J132" i="1" s="1"/>
  <c r="J131" i="1"/>
  <c r="I131" i="1"/>
  <c r="F131" i="1"/>
  <c r="I130" i="1"/>
  <c r="F130" i="1"/>
  <c r="I129" i="1"/>
  <c r="F129" i="1"/>
  <c r="I128" i="1"/>
  <c r="F128" i="1"/>
  <c r="I127" i="1"/>
  <c r="J127" i="1" s="1"/>
  <c r="C128" i="1" s="1"/>
  <c r="J128" i="1" s="1"/>
  <c r="C129" i="1" s="1"/>
  <c r="J129" i="1" s="1"/>
  <c r="C130" i="1" s="1"/>
  <c r="J130" i="1" s="1"/>
  <c r="F127" i="1"/>
  <c r="I126" i="1"/>
  <c r="F126" i="1"/>
  <c r="J126" i="1" s="1"/>
  <c r="I125" i="1"/>
  <c r="F125" i="1"/>
  <c r="I124" i="1"/>
  <c r="F124" i="1"/>
  <c r="I123" i="1"/>
  <c r="F123" i="1"/>
  <c r="I122" i="1"/>
  <c r="F122" i="1"/>
  <c r="I121" i="1"/>
  <c r="F121" i="1"/>
  <c r="I120" i="1"/>
  <c r="F120" i="1"/>
  <c r="I119" i="1"/>
  <c r="F119" i="1"/>
  <c r="I118" i="1"/>
  <c r="F118" i="1"/>
  <c r="I117" i="1"/>
  <c r="F117" i="1"/>
  <c r="I116" i="1"/>
  <c r="F116" i="1"/>
  <c r="C116" i="1"/>
  <c r="J116" i="1" s="1"/>
  <c r="C117" i="1" s="1"/>
  <c r="J117" i="1" s="1"/>
  <c r="C118" i="1" s="1"/>
  <c r="J118" i="1" s="1"/>
  <c r="C119" i="1" s="1"/>
  <c r="J119" i="1" s="1"/>
  <c r="C120" i="1" s="1"/>
  <c r="J120" i="1" s="1"/>
  <c r="C121" i="1" s="1"/>
  <c r="J121" i="1" s="1"/>
  <c r="C122" i="1" s="1"/>
  <c r="J122" i="1" s="1"/>
  <c r="C123" i="1" s="1"/>
  <c r="J123" i="1" s="1"/>
  <c r="C124" i="1" s="1"/>
  <c r="J124" i="1" s="1"/>
  <c r="C125" i="1" s="1"/>
  <c r="J125" i="1" s="1"/>
  <c r="I115" i="1"/>
  <c r="F115" i="1"/>
  <c r="C115" i="1"/>
  <c r="J115" i="1" s="1"/>
  <c r="I114" i="1"/>
  <c r="F114" i="1"/>
  <c r="J114" i="1" s="1"/>
  <c r="I113" i="1"/>
  <c r="F113" i="1"/>
  <c r="I112" i="1"/>
  <c r="F112" i="1"/>
  <c r="I111" i="1"/>
  <c r="F111" i="1"/>
  <c r="I110" i="1"/>
  <c r="F110" i="1"/>
  <c r="I109" i="1"/>
  <c r="F109" i="1"/>
  <c r="I108" i="1"/>
  <c r="F108" i="1"/>
  <c r="J107" i="1"/>
  <c r="C108" i="1" s="1"/>
  <c r="J108" i="1" s="1"/>
  <c r="C109" i="1" s="1"/>
  <c r="J109" i="1" s="1"/>
  <c r="C110" i="1" s="1"/>
  <c r="J110" i="1" s="1"/>
  <c r="C111" i="1" s="1"/>
  <c r="J111" i="1" s="1"/>
  <c r="C112" i="1" s="1"/>
  <c r="J112" i="1" s="1"/>
  <c r="C113" i="1" s="1"/>
  <c r="J113" i="1" s="1"/>
  <c r="I107" i="1"/>
  <c r="F107" i="1"/>
  <c r="J106" i="1"/>
  <c r="C107" i="1" s="1"/>
  <c r="I106" i="1"/>
  <c r="F106" i="1"/>
  <c r="J105" i="1"/>
  <c r="C106" i="1" s="1"/>
  <c r="I105" i="1"/>
  <c r="F105" i="1"/>
  <c r="J104" i="1"/>
  <c r="C105" i="1" s="1"/>
  <c r="I104" i="1"/>
  <c r="F104" i="1"/>
  <c r="I103" i="1"/>
  <c r="F103" i="1"/>
  <c r="I102" i="1"/>
  <c r="F102" i="1"/>
  <c r="I101" i="1"/>
  <c r="F101" i="1"/>
  <c r="I100" i="1"/>
  <c r="F100" i="1"/>
  <c r="I99" i="1"/>
  <c r="F99" i="1"/>
  <c r="I98" i="1"/>
  <c r="J98" i="1" s="1"/>
  <c r="C99" i="1" s="1"/>
  <c r="F98" i="1"/>
  <c r="I97" i="1"/>
  <c r="F97" i="1"/>
  <c r="I96" i="1"/>
  <c r="F96" i="1"/>
  <c r="I95" i="1"/>
  <c r="F95" i="1"/>
  <c r="I94" i="1"/>
  <c r="F94" i="1"/>
  <c r="I93" i="1"/>
  <c r="F93" i="1"/>
  <c r="I92" i="1"/>
  <c r="F92" i="1"/>
  <c r="J92" i="1" s="1"/>
  <c r="C93" i="1" s="1"/>
  <c r="J93" i="1" s="1"/>
  <c r="C94" i="1" s="1"/>
  <c r="J94" i="1" s="1"/>
  <c r="C95" i="1" s="1"/>
  <c r="J95" i="1" s="1"/>
  <c r="C96" i="1" s="1"/>
  <c r="J96" i="1" s="1"/>
  <c r="C97" i="1" s="1"/>
  <c r="J97" i="1" s="1"/>
  <c r="I91" i="1"/>
  <c r="F91" i="1"/>
  <c r="I90" i="1"/>
  <c r="F90" i="1"/>
  <c r="I89" i="1"/>
  <c r="F89" i="1"/>
  <c r="I88" i="1"/>
  <c r="F88" i="1"/>
  <c r="I87" i="1"/>
  <c r="F87" i="1"/>
  <c r="I86" i="1"/>
  <c r="F86" i="1"/>
  <c r="I85" i="1"/>
  <c r="F85" i="1"/>
  <c r="I84" i="1"/>
  <c r="F84" i="1"/>
  <c r="I83" i="1"/>
  <c r="F83" i="1"/>
  <c r="I82" i="1"/>
  <c r="F82" i="1"/>
  <c r="J82" i="1" s="1"/>
  <c r="C83" i="1" s="1"/>
  <c r="J83" i="1" s="1"/>
  <c r="C84" i="1" s="1"/>
  <c r="J84" i="1" s="1"/>
  <c r="C85" i="1" s="1"/>
  <c r="J85" i="1" s="1"/>
  <c r="C86" i="1" s="1"/>
  <c r="J86" i="1" s="1"/>
  <c r="C87" i="1" s="1"/>
  <c r="J87" i="1" s="1"/>
  <c r="C88" i="1" s="1"/>
  <c r="J88" i="1" s="1"/>
  <c r="C89" i="1" s="1"/>
  <c r="J89" i="1" s="1"/>
  <c r="C90" i="1" s="1"/>
  <c r="J90" i="1" s="1"/>
  <c r="C91" i="1" s="1"/>
  <c r="J91" i="1" s="1"/>
  <c r="I81" i="1"/>
  <c r="F81" i="1"/>
  <c r="I80" i="1"/>
  <c r="F80" i="1"/>
  <c r="I79" i="1"/>
  <c r="F79" i="1"/>
  <c r="I78" i="1"/>
  <c r="F78" i="1"/>
  <c r="I77" i="1"/>
  <c r="F77" i="1"/>
  <c r="J76" i="1"/>
  <c r="C77" i="1" s="1"/>
  <c r="J77" i="1" s="1"/>
  <c r="C78" i="1" s="1"/>
  <c r="J78" i="1" s="1"/>
  <c r="C79" i="1" s="1"/>
  <c r="J79" i="1" s="1"/>
  <c r="C80" i="1" s="1"/>
  <c r="J80" i="1" s="1"/>
  <c r="C81" i="1" s="1"/>
  <c r="J81" i="1" s="1"/>
  <c r="I76" i="1"/>
  <c r="F76" i="1"/>
  <c r="I75" i="1"/>
  <c r="F75" i="1"/>
  <c r="I74" i="1"/>
  <c r="F74" i="1"/>
  <c r="I73" i="1"/>
  <c r="F73" i="1"/>
  <c r="I72" i="1"/>
  <c r="F72" i="1"/>
  <c r="I71" i="1"/>
  <c r="F71" i="1"/>
  <c r="I70" i="1"/>
  <c r="J70" i="1" s="1"/>
  <c r="C71" i="1" s="1"/>
  <c r="F70" i="1"/>
  <c r="I69" i="1"/>
  <c r="F69" i="1"/>
  <c r="I68" i="1"/>
  <c r="F68" i="1"/>
  <c r="I67" i="1"/>
  <c r="F67" i="1"/>
  <c r="I66" i="1"/>
  <c r="F66" i="1"/>
  <c r="J66" i="1" s="1"/>
  <c r="C67" i="1" s="1"/>
  <c r="I65" i="1"/>
  <c r="F65" i="1"/>
  <c r="I64" i="1"/>
  <c r="F64" i="1"/>
  <c r="I63" i="1"/>
  <c r="F63" i="1"/>
  <c r="I62" i="1"/>
  <c r="F62" i="1"/>
  <c r="I61" i="1"/>
  <c r="F61" i="1"/>
  <c r="I60" i="1"/>
  <c r="F60" i="1"/>
  <c r="C60" i="1"/>
  <c r="J60" i="1" s="1"/>
  <c r="C61" i="1" s="1"/>
  <c r="J61" i="1" s="1"/>
  <c r="C62" i="1" s="1"/>
  <c r="J62" i="1" s="1"/>
  <c r="C63" i="1" s="1"/>
  <c r="J63" i="1" s="1"/>
  <c r="C64" i="1" s="1"/>
  <c r="J64" i="1" s="1"/>
  <c r="C65" i="1" s="1"/>
  <c r="J65" i="1" s="1"/>
  <c r="I59" i="1"/>
  <c r="F59" i="1"/>
  <c r="C59" i="1"/>
  <c r="J59" i="1" s="1"/>
  <c r="I58" i="1"/>
  <c r="F58" i="1"/>
  <c r="J58" i="1" s="1"/>
  <c r="I57" i="1"/>
  <c r="F57" i="1"/>
  <c r="I56" i="1"/>
  <c r="F56" i="1"/>
  <c r="J55" i="1"/>
  <c r="C56" i="1" s="1"/>
  <c r="J56" i="1" s="1"/>
  <c r="C57" i="1" s="1"/>
  <c r="J57" i="1" s="1"/>
  <c r="I55" i="1"/>
  <c r="F55" i="1"/>
  <c r="J54" i="1"/>
  <c r="C55" i="1" s="1"/>
  <c r="I54" i="1"/>
  <c r="H54" i="1"/>
  <c r="H155" i="1" s="1"/>
  <c r="F54" i="1"/>
  <c r="I53" i="1"/>
  <c r="F53" i="1"/>
  <c r="I52" i="1"/>
  <c r="F52" i="1"/>
  <c r="I51" i="1"/>
  <c r="F51" i="1"/>
  <c r="J50" i="1"/>
  <c r="C51" i="1" s="1"/>
  <c r="J51" i="1" s="1"/>
  <c r="C52" i="1" s="1"/>
  <c r="J52" i="1" s="1"/>
  <c r="C53" i="1" s="1"/>
  <c r="J53" i="1" s="1"/>
  <c r="I50" i="1"/>
  <c r="F50" i="1"/>
  <c r="J49" i="1"/>
  <c r="C50" i="1" s="1"/>
  <c r="I49" i="1"/>
  <c r="F49" i="1"/>
  <c r="I48" i="1"/>
  <c r="F48" i="1"/>
  <c r="I47" i="1"/>
  <c r="F47" i="1"/>
  <c r="I46" i="1"/>
  <c r="F46" i="1"/>
  <c r="I45" i="1"/>
  <c r="F45" i="1"/>
  <c r="I44" i="1"/>
  <c r="F44" i="1"/>
  <c r="I43" i="1"/>
  <c r="F43" i="1"/>
  <c r="I42" i="1"/>
  <c r="F42" i="1"/>
  <c r="I41" i="1"/>
  <c r="F41" i="1"/>
  <c r="I40" i="1"/>
  <c r="J40" i="1" s="1"/>
  <c r="C41" i="1" s="1"/>
  <c r="F40" i="1"/>
  <c r="I39" i="1"/>
  <c r="F39" i="1"/>
  <c r="I38" i="1"/>
  <c r="F38" i="1"/>
  <c r="I37" i="1"/>
  <c r="F37" i="1"/>
  <c r="G36" i="1"/>
  <c r="I36" i="1" s="1"/>
  <c r="F36" i="1"/>
  <c r="E36" i="1"/>
  <c r="E155" i="1" s="1"/>
  <c r="I35" i="1"/>
  <c r="F35" i="1"/>
  <c r="I34" i="1"/>
  <c r="F34" i="1"/>
  <c r="I33" i="1"/>
  <c r="F33" i="1"/>
  <c r="J32" i="1"/>
  <c r="C33" i="1" s="1"/>
  <c r="J33" i="1" s="1"/>
  <c r="C34" i="1" s="1"/>
  <c r="J34" i="1" s="1"/>
  <c r="C35" i="1" s="1"/>
  <c r="J35" i="1" s="1"/>
  <c r="C36" i="1" s="1"/>
  <c r="J36" i="1" s="1"/>
  <c r="C37" i="1" s="1"/>
  <c r="J37" i="1" s="1"/>
  <c r="C38" i="1" s="1"/>
  <c r="J38" i="1" s="1"/>
  <c r="C39" i="1" s="1"/>
  <c r="J39" i="1" s="1"/>
  <c r="I32" i="1"/>
  <c r="F32" i="1"/>
  <c r="I31" i="1"/>
  <c r="F31" i="1"/>
  <c r="I30" i="1"/>
  <c r="F30" i="1"/>
  <c r="I29" i="1"/>
  <c r="F29" i="1"/>
  <c r="I28" i="1"/>
  <c r="F28" i="1"/>
  <c r="I27" i="1"/>
  <c r="J27" i="1" s="1"/>
  <c r="C28" i="1" s="1"/>
  <c r="J28" i="1" s="1"/>
  <c r="C29" i="1" s="1"/>
  <c r="J29" i="1" s="1"/>
  <c r="C30" i="1" s="1"/>
  <c r="J30" i="1" s="1"/>
  <c r="C31" i="1" s="1"/>
  <c r="J31" i="1" s="1"/>
  <c r="G27" i="1"/>
  <c r="G155" i="1" s="1"/>
  <c r="F27" i="1"/>
  <c r="I26" i="1"/>
  <c r="F26" i="1"/>
  <c r="I25" i="1"/>
  <c r="F25" i="1"/>
  <c r="I24" i="1"/>
  <c r="F24" i="1"/>
  <c r="I23" i="1"/>
  <c r="F23" i="1"/>
  <c r="I22" i="1"/>
  <c r="F22" i="1"/>
  <c r="I21" i="1"/>
  <c r="F21" i="1"/>
  <c r="J20" i="1"/>
  <c r="C21" i="1" s="1"/>
  <c r="J21" i="1" s="1"/>
  <c r="C22" i="1" s="1"/>
  <c r="J22" i="1" s="1"/>
  <c r="C23" i="1" s="1"/>
  <c r="J23" i="1" s="1"/>
  <c r="C24" i="1" s="1"/>
  <c r="J24" i="1" s="1"/>
  <c r="C25" i="1" s="1"/>
  <c r="J25" i="1" s="1"/>
  <c r="C26" i="1" s="1"/>
  <c r="J26" i="1" s="1"/>
  <c r="I20" i="1"/>
  <c r="F20" i="1"/>
  <c r="I19" i="1"/>
  <c r="F19" i="1"/>
  <c r="I18" i="1"/>
  <c r="F18" i="1"/>
  <c r="I17" i="1"/>
  <c r="F17" i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J10" i="1" s="1"/>
  <c r="C11" i="1" s="1"/>
  <c r="J11" i="1" s="1"/>
  <c r="C12" i="1" s="1"/>
  <c r="J12" i="1" s="1"/>
  <c r="C13" i="1" s="1"/>
  <c r="J13" i="1" s="1"/>
  <c r="C14" i="1" s="1"/>
  <c r="J14" i="1" s="1"/>
  <c r="C15" i="1" s="1"/>
  <c r="J15" i="1" s="1"/>
  <c r="C16" i="1" s="1"/>
  <c r="J16" i="1" s="1"/>
  <c r="C17" i="1" s="1"/>
  <c r="J17" i="1" s="1"/>
  <c r="C18" i="1" s="1"/>
  <c r="J18" i="1" s="1"/>
  <c r="C19" i="1" s="1"/>
  <c r="J19" i="1" s="1"/>
  <c r="I155" i="1" l="1"/>
  <c r="F155" i="1"/>
  <c r="J41" i="1"/>
  <c r="C42" i="1" s="1"/>
  <c r="J42" i="1" s="1"/>
  <c r="C43" i="1" s="1"/>
  <c r="J43" i="1" s="1"/>
  <c r="C44" i="1" s="1"/>
  <c r="J44" i="1" s="1"/>
  <c r="C45" i="1" s="1"/>
  <c r="J45" i="1" s="1"/>
  <c r="C46" i="1" s="1"/>
  <c r="J46" i="1" s="1"/>
  <c r="C47" i="1" s="1"/>
  <c r="J47" i="1" s="1"/>
  <c r="C48" i="1" s="1"/>
  <c r="J48" i="1" s="1"/>
  <c r="J67" i="1"/>
  <c r="C68" i="1" s="1"/>
  <c r="J68" i="1" s="1"/>
  <c r="C69" i="1" s="1"/>
  <c r="J69" i="1" s="1"/>
  <c r="J99" i="1"/>
  <c r="C100" i="1" s="1"/>
  <c r="J100" i="1" s="1"/>
  <c r="C101" i="1" s="1"/>
  <c r="J101" i="1" s="1"/>
  <c r="C102" i="1" s="1"/>
  <c r="J102" i="1" s="1"/>
  <c r="C103" i="1" s="1"/>
  <c r="J103" i="1" s="1"/>
  <c r="J71" i="1"/>
  <c r="C72" i="1" s="1"/>
  <c r="J72" i="1" s="1"/>
  <c r="C73" i="1" s="1"/>
  <c r="J73" i="1" s="1"/>
  <c r="C74" i="1" s="1"/>
  <c r="J74" i="1" s="1"/>
  <c r="C75" i="1" s="1"/>
  <c r="J75" i="1" s="1"/>
</calcChain>
</file>

<file path=xl/comments1.xml><?xml version="1.0" encoding="utf-8"?>
<comments xmlns="http://schemas.openxmlformats.org/spreadsheetml/2006/main">
  <authors>
    <author>Usuario</author>
  </authors>
  <commentList>
    <comment ref="C54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Asignación, oficio PROMEP/</t>
        </r>
      </text>
    </comment>
    <comment ref="C66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Liberación de recurso $1,788,548.00</t>
        </r>
      </text>
    </comment>
    <comment ref="C70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Deposito de 944,039</t>
        </r>
      </text>
    </comment>
  </commentList>
</comments>
</file>

<file path=xl/sharedStrings.xml><?xml version="1.0" encoding="utf-8"?>
<sst xmlns="http://schemas.openxmlformats.org/spreadsheetml/2006/main" count="70" uniqueCount="51">
  <si>
    <t>FIDEICOMISO PRODEP-UAAAN</t>
  </si>
  <si>
    <t>PROGRAMA PARA EL DESARROLLO PROFESIONAL DOCENTE</t>
  </si>
  <si>
    <t>ASIGNADO</t>
  </si>
  <si>
    <t>RENDIMIENTO</t>
  </si>
  <si>
    <t xml:space="preserve">COSTO DEL </t>
  </si>
  <si>
    <t xml:space="preserve">PAGO A </t>
  </si>
  <si>
    <t>REINTEGROS</t>
  </si>
  <si>
    <t>EJERCICIO</t>
  </si>
  <si>
    <t>SALDO</t>
  </si>
  <si>
    <t>MES</t>
  </si>
  <si>
    <t>ASG</t>
  </si>
  <si>
    <t>saldo inicial</t>
  </si>
  <si>
    <t>BRUTO</t>
  </si>
  <si>
    <t>FIDEICOMISO</t>
  </si>
  <si>
    <t>NETO</t>
  </si>
  <si>
    <t>FIDEICOMISARIOS</t>
  </si>
  <si>
    <t>POR EJERCER</t>
  </si>
  <si>
    <t>intereses bancarios</t>
  </si>
  <si>
    <t>cargos bancarios</t>
  </si>
  <si>
    <t>retiros</t>
  </si>
  <si>
    <t>( 1 )</t>
  </si>
  <si>
    <t>( 2 )</t>
  </si>
  <si>
    <t>( 3)</t>
  </si>
  <si>
    <t>( 4= 2 - 3 )</t>
  </si>
  <si>
    <t>( 5 )</t>
  </si>
  <si>
    <t>( 6 )</t>
  </si>
  <si>
    <t>( 7 = 5 - 6 )</t>
  </si>
  <si>
    <t xml:space="preserve">( 8 = 1 + 4 - 7 ) </t>
  </si>
  <si>
    <t>mzo-15</t>
  </si>
  <si>
    <t>myo-15</t>
  </si>
  <si>
    <t>ags-15</t>
  </si>
  <si>
    <t>mzo-16</t>
  </si>
  <si>
    <t>ags-16</t>
  </si>
  <si>
    <t>mzo-17</t>
  </si>
  <si>
    <t>myo-17</t>
  </si>
  <si>
    <t>ags-17</t>
  </si>
  <si>
    <t>mzo-18</t>
  </si>
  <si>
    <t>myo-18</t>
  </si>
  <si>
    <t>ags-18</t>
  </si>
  <si>
    <t>mzo-19</t>
  </si>
  <si>
    <t>myo-19</t>
  </si>
  <si>
    <t>ags-19</t>
  </si>
  <si>
    <t>mzo-20</t>
  </si>
  <si>
    <t>myo-20</t>
  </si>
  <si>
    <t>ags-20</t>
  </si>
  <si>
    <t>T O T A L</t>
  </si>
  <si>
    <t>DRA. MARÍA MAGDALENA BARRERA PUENTE</t>
  </si>
  <si>
    <t>DR. MARIO E. VÁZQUEZ BADILLO</t>
  </si>
  <si>
    <t>RESPONSABLE INSTITUCIONAL PRODEP</t>
  </si>
  <si>
    <t>RECTOR</t>
  </si>
  <si>
    <t xml:space="preserve">RENDIMIENTOS Y RECURSOS EJERCIDOS SEGÚN EL ESTADO DEL FIDEICOMISO No.  4042336818   DEL BANCO HSBC MÉXICO, S.A.  CON CORTE AL 31  DE DICIEMBRE DEL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</si>
</sst>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164" formatCode="General_)"/>
    <numFmt numFmtId="165" formatCode="0.00_)"/>
    <numFmt numFmtId="166" formatCode="_(&quot;$&quot;* #,##0.00_);_(&quot;$&quot;* \(#,##0.00\);_(&quot;$&quot;* &quot;-&quot;_);_(@_)"/>
    <numFmt numFmtId="167" formatCode="#,##0.00;[Red]#,##0.00"/>
  </numFmts>
  <fonts count="16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9"/>
      <name val="Arial"/>
      <family val="2"/>
    </font>
    <font>
      <sz val="9"/>
      <name val="Arial"/>
      <family val="2"/>
    </font>
    <font>
      <sz val="9"/>
      <name val="Courier"/>
      <family val="3"/>
    </font>
    <font>
      <b/>
      <u/>
      <sz val="10"/>
      <name val="Arial"/>
      <family val="2"/>
    </font>
    <font>
      <sz val="7"/>
      <name val="Arial"/>
      <family val="2"/>
    </font>
    <font>
      <b/>
      <sz val="10"/>
      <name val="Courier"/>
      <family val="3"/>
    </font>
    <font>
      <b/>
      <sz val="8"/>
      <name val="Arial"/>
      <family val="2"/>
    </font>
    <font>
      <sz val="8"/>
      <name val="Arial"/>
      <family val="2"/>
    </font>
    <font>
      <sz val="9"/>
      <color rgb="FFFF0000"/>
      <name val="Arial"/>
      <family val="2"/>
    </font>
    <font>
      <sz val="12"/>
      <name val="Arial"/>
      <family val="2"/>
    </font>
    <font>
      <b/>
      <sz val="6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164" fontId="1" fillId="0" borderId="0"/>
    <xf numFmtId="165" fontId="1" fillId="0" borderId="0"/>
    <xf numFmtId="0" fontId="11" fillId="0" borderId="0"/>
  </cellStyleXfs>
  <cellXfs count="66">
    <xf numFmtId="0" fontId="0" fillId="0" borderId="0" xfId="0"/>
    <xf numFmtId="164" fontId="3" fillId="0" borderId="0" xfId="1" applyFont="1"/>
    <xf numFmtId="165" fontId="2" fillId="0" borderId="0" xfId="2" applyFont="1" applyAlignment="1" applyProtection="1">
      <alignment horizontal="left"/>
    </xf>
    <xf numFmtId="165" fontId="2" fillId="0" borderId="0" xfId="2" applyFont="1" applyAlignment="1" applyProtection="1">
      <alignment horizontal="center"/>
    </xf>
    <xf numFmtId="164" fontId="4" fillId="0" borderId="0" xfId="1" applyFont="1"/>
    <xf numFmtId="164" fontId="2" fillId="0" borderId="0" xfId="1" applyFont="1"/>
    <xf numFmtId="165" fontId="5" fillId="0" borderId="0" xfId="2" applyFont="1" applyAlignment="1" applyProtection="1">
      <alignment horizontal="center"/>
    </xf>
    <xf numFmtId="164" fontId="1" fillId="0" borderId="0" xfId="1"/>
    <xf numFmtId="164" fontId="3" fillId="0" borderId="0" xfId="1" applyFont="1" applyAlignment="1" applyProtection="1">
      <alignment horizontal="fill"/>
    </xf>
    <xf numFmtId="164" fontId="7" fillId="2" borderId="1" xfId="1" applyFont="1" applyFill="1" applyBorder="1" applyAlignment="1">
      <alignment horizontal="center"/>
    </xf>
    <xf numFmtId="164" fontId="2" fillId="2" borderId="1" xfId="1" applyFont="1" applyFill="1" applyBorder="1" applyAlignment="1" applyProtection="1">
      <alignment horizontal="center"/>
    </xf>
    <xf numFmtId="164" fontId="2" fillId="2" borderId="2" xfId="1" applyFont="1" applyFill="1" applyBorder="1" applyAlignment="1" applyProtection="1">
      <alignment horizontal="center"/>
    </xf>
    <xf numFmtId="164" fontId="2" fillId="2" borderId="2" xfId="1" quotePrefix="1" applyFont="1" applyFill="1" applyBorder="1" applyAlignment="1" applyProtection="1">
      <alignment horizontal="center"/>
    </xf>
    <xf numFmtId="17" fontId="3" fillId="0" borderId="3" xfId="1" applyNumberFormat="1" applyFont="1" applyBorder="1" applyAlignment="1">
      <alignment horizontal="center"/>
    </xf>
    <xf numFmtId="17" fontId="3" fillId="0" borderId="4" xfId="1" applyNumberFormat="1" applyFont="1" applyBorder="1" applyAlignment="1">
      <alignment horizontal="center"/>
    </xf>
    <xf numFmtId="4" fontId="8" fillId="0" borderId="4" xfId="1" applyNumberFormat="1" applyFont="1" applyBorder="1" applyAlignment="1" applyProtection="1">
      <alignment horizontal="right" vertical="center"/>
    </xf>
    <xf numFmtId="4" fontId="9" fillId="0" borderId="4" xfId="1" applyNumberFormat="1" applyFont="1" applyBorder="1" applyAlignment="1" applyProtection="1">
      <alignment horizontal="right" vertical="center"/>
    </xf>
    <xf numFmtId="4" fontId="9" fillId="0" borderId="5" xfId="1" applyNumberFormat="1" applyFont="1" applyBorder="1" applyAlignment="1" applyProtection="1">
      <alignment horizontal="right" vertical="center"/>
    </xf>
    <xf numFmtId="4" fontId="3" fillId="0" borderId="0" xfId="1" applyNumberFormat="1" applyFont="1"/>
    <xf numFmtId="17" fontId="3" fillId="0" borderId="6" xfId="1" applyNumberFormat="1" applyFont="1" applyBorder="1" applyAlignment="1">
      <alignment horizontal="center"/>
    </xf>
    <xf numFmtId="17" fontId="3" fillId="0" borderId="7" xfId="1" applyNumberFormat="1" applyFont="1" applyBorder="1" applyAlignment="1">
      <alignment horizontal="center"/>
    </xf>
    <xf numFmtId="4" fontId="9" fillId="0" borderId="7" xfId="1" applyNumberFormat="1" applyFont="1" applyBorder="1" applyAlignment="1" applyProtection="1">
      <alignment horizontal="right" vertical="center"/>
    </xf>
    <xf numFmtId="4" fontId="9" fillId="0" borderId="8" xfId="1" applyNumberFormat="1" applyFont="1" applyBorder="1" applyAlignment="1" applyProtection="1">
      <alignment horizontal="right" vertical="center"/>
    </xf>
    <xf numFmtId="4" fontId="8" fillId="0" borderId="7" xfId="1" applyNumberFormat="1" applyFont="1" applyBorder="1" applyAlignment="1" applyProtection="1">
      <alignment horizontal="right" vertical="center"/>
    </xf>
    <xf numFmtId="4" fontId="9" fillId="0" borderId="7" xfId="1" applyNumberFormat="1" applyFont="1" applyFill="1" applyBorder="1" applyAlignment="1" applyProtection="1">
      <alignment horizontal="right" vertical="center"/>
    </xf>
    <xf numFmtId="4" fontId="10" fillId="0" borderId="0" xfId="1" applyNumberFormat="1" applyFont="1"/>
    <xf numFmtId="4" fontId="8" fillId="0" borderId="7" xfId="1" applyNumberFormat="1" applyFont="1" applyFill="1" applyBorder="1" applyAlignment="1" applyProtection="1">
      <alignment horizontal="right" vertical="center"/>
    </xf>
    <xf numFmtId="4" fontId="9" fillId="0" borderId="8" xfId="1" applyNumberFormat="1" applyFont="1" applyFill="1" applyBorder="1" applyAlignment="1" applyProtection="1">
      <alignment horizontal="right" vertical="center"/>
    </xf>
    <xf numFmtId="17" fontId="3" fillId="0" borderId="9" xfId="1" applyNumberFormat="1" applyFont="1" applyBorder="1" applyAlignment="1">
      <alignment horizontal="center"/>
    </xf>
    <xf numFmtId="17" fontId="3" fillId="0" borderId="10" xfId="1" applyNumberFormat="1" applyFont="1" applyBorder="1" applyAlignment="1">
      <alignment horizontal="center"/>
    </xf>
    <xf numFmtId="4" fontId="9" fillId="0" borderId="10" xfId="1" applyNumberFormat="1" applyFont="1" applyBorder="1" applyAlignment="1" applyProtection="1">
      <alignment horizontal="right" vertical="center"/>
    </xf>
    <xf numFmtId="17" fontId="3" fillId="0" borderId="11" xfId="1" applyNumberFormat="1" applyFont="1" applyBorder="1" applyAlignment="1">
      <alignment horizontal="center"/>
    </xf>
    <xf numFmtId="17" fontId="3" fillId="0" borderId="12" xfId="1" applyNumberFormat="1" applyFont="1" applyBorder="1" applyAlignment="1">
      <alignment horizontal="center"/>
    </xf>
    <xf numFmtId="4" fontId="9" fillId="0" borderId="12" xfId="1" applyNumberFormat="1" applyFont="1" applyBorder="1" applyAlignment="1" applyProtection="1">
      <alignment horizontal="right" vertical="center"/>
    </xf>
    <xf numFmtId="164" fontId="2" fillId="2" borderId="13" xfId="1" quotePrefix="1" applyFont="1" applyFill="1" applyBorder="1" applyAlignment="1" applyProtection="1">
      <alignment horizontal="center" vertical="center"/>
    </xf>
    <xf numFmtId="164" fontId="2" fillId="2" borderId="14" xfId="1" quotePrefix="1" applyFont="1" applyFill="1" applyBorder="1" applyAlignment="1" applyProtection="1">
      <alignment horizontal="center" vertical="center"/>
    </xf>
    <xf numFmtId="4" fontId="2" fillId="2" borderId="15" xfId="1" applyNumberFormat="1" applyFont="1" applyFill="1" applyBorder="1" applyAlignment="1" applyProtection="1">
      <alignment horizontal="right" vertical="center"/>
    </xf>
    <xf numFmtId="4" fontId="2" fillId="2" borderId="16" xfId="1" applyNumberFormat="1" applyFont="1" applyFill="1" applyBorder="1" applyAlignment="1" applyProtection="1">
      <alignment horizontal="right" vertical="center"/>
    </xf>
    <xf numFmtId="164" fontId="2" fillId="3" borderId="0" xfId="1" quotePrefix="1" applyFont="1" applyFill="1" applyBorder="1" applyAlignment="1" applyProtection="1">
      <alignment horizontal="center" vertical="center"/>
    </xf>
    <xf numFmtId="4" fontId="2" fillId="3" borderId="0" xfId="1" applyNumberFormat="1" applyFont="1" applyFill="1" applyBorder="1" applyAlignment="1" applyProtection="1">
      <alignment horizontal="right" vertical="center"/>
    </xf>
    <xf numFmtId="164" fontId="2" fillId="0" borderId="0" xfId="1" quotePrefix="1" applyFont="1" applyAlignment="1" applyProtection="1">
      <alignment horizontal="center" vertical="center"/>
    </xf>
    <xf numFmtId="164" fontId="3" fillId="0" borderId="0" xfId="1" applyFont="1" applyAlignment="1" applyProtection="1">
      <alignment horizontal="center" vertical="center"/>
    </xf>
    <xf numFmtId="166" fontId="2" fillId="0" borderId="0" xfId="1" applyNumberFormat="1" applyFont="1" applyBorder="1" applyAlignment="1" applyProtection="1">
      <alignment horizontal="center" vertical="center"/>
    </xf>
    <xf numFmtId="164" fontId="3" fillId="0" borderId="0" xfId="1" applyFont="1" applyAlignment="1">
      <alignment horizontal="center"/>
    </xf>
    <xf numFmtId="0" fontId="0" fillId="0" borderId="0" xfId="0" applyAlignment="1">
      <alignment horizontal="center"/>
    </xf>
    <xf numFmtId="4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7" fontId="12" fillId="0" borderId="0" xfId="3" applyNumberFormat="1" applyFont="1" applyBorder="1" applyAlignment="1">
      <alignment horizontal="center"/>
    </xf>
    <xf numFmtId="0" fontId="9" fillId="0" borderId="0" xfId="0" applyFont="1"/>
    <xf numFmtId="4" fontId="9" fillId="0" borderId="0" xfId="0" applyNumberFormat="1" applyFont="1"/>
    <xf numFmtId="167" fontId="8" fillId="0" borderId="0" xfId="3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167" fontId="8" fillId="0" borderId="0" xfId="3" applyNumberFormat="1" applyFont="1" applyAlignment="1">
      <alignment horizontal="center" vertical="center" wrapText="1"/>
    </xf>
    <xf numFmtId="164" fontId="3" fillId="0" borderId="0" xfId="1" applyFont="1" applyBorder="1" applyAlignment="1">
      <alignment horizontal="center"/>
    </xf>
    <xf numFmtId="164" fontId="13" fillId="0" borderId="0" xfId="1" applyFont="1" applyAlignment="1">
      <alignment horizontal="center"/>
    </xf>
    <xf numFmtId="4" fontId="9" fillId="0" borderId="0" xfId="1" applyNumberFormat="1" applyFont="1" applyBorder="1" applyAlignment="1" applyProtection="1">
      <alignment horizontal="right" vertical="center"/>
    </xf>
    <xf numFmtId="4" fontId="0" fillId="0" borderId="0" xfId="0" applyNumberFormat="1"/>
    <xf numFmtId="4" fontId="3" fillId="0" borderId="0" xfId="1" applyNumberFormat="1" applyFont="1" applyFill="1"/>
    <xf numFmtId="167" fontId="8" fillId="0" borderId="0" xfId="3" applyNumberFormat="1" applyFont="1" applyAlignment="1">
      <alignment horizontal="center" vertical="center" wrapText="1"/>
    </xf>
    <xf numFmtId="167" fontId="8" fillId="0" borderId="0" xfId="3" applyNumberFormat="1" applyFont="1" applyBorder="1" applyAlignment="1">
      <alignment horizontal="center" vertical="center" wrapText="1"/>
    </xf>
    <xf numFmtId="167" fontId="8" fillId="0" borderId="0" xfId="3" applyNumberFormat="1" applyFont="1" applyAlignment="1">
      <alignment horizontal="center" vertical="center"/>
    </xf>
    <xf numFmtId="164" fontId="2" fillId="0" borderId="0" xfId="1" applyFont="1" applyAlignment="1">
      <alignment horizontal="center"/>
    </xf>
    <xf numFmtId="164" fontId="6" fillId="0" borderId="0" xfId="1" applyFont="1" applyAlignment="1" applyProtection="1">
      <alignment horizontal="center"/>
    </xf>
    <xf numFmtId="167" fontId="12" fillId="0" borderId="17" xfId="3" applyNumberFormat="1" applyFont="1" applyBorder="1" applyAlignment="1">
      <alignment horizontal="center"/>
    </xf>
    <xf numFmtId="167" fontId="12" fillId="0" borderId="0" xfId="3" applyNumberFormat="1" applyFont="1" applyBorder="1" applyAlignment="1">
      <alignment horizontal="center"/>
    </xf>
    <xf numFmtId="167" fontId="8" fillId="0" borderId="0" xfId="3" applyNumberFormat="1" applyFont="1" applyBorder="1" applyAlignment="1">
      <alignment horizontal="center"/>
    </xf>
  </cellXfs>
  <cellStyles count="4">
    <cellStyle name="Normal" xfId="0" builtinId="0"/>
    <cellStyle name="Normal_32FIDE94" xfId="2"/>
    <cellStyle name="Normal_Fidei_96" xfId="1"/>
    <cellStyle name="Normal_SINALOA-PROMEP-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50800</xdr:colOff>
          <xdr:row>4</xdr:row>
          <xdr:rowOff>95250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78"/>
  <sheetViews>
    <sheetView tabSelected="1" workbookViewId="0">
      <selection activeCell="G7" sqref="G7"/>
    </sheetView>
  </sheetViews>
  <sheetFormatPr baseColWidth="10" defaultColWidth="11" defaultRowHeight="11.5" x14ac:dyDescent="0.25"/>
  <cols>
    <col min="1" max="1" width="13.54296875" style="1" customWidth="1"/>
    <col min="2" max="2" width="9.36328125" style="1" customWidth="1"/>
    <col min="3" max="3" width="19.26953125" style="1" customWidth="1"/>
    <col min="4" max="5" width="15.54296875" style="1" customWidth="1"/>
    <col min="6" max="6" width="14.36328125" style="1" bestFit="1" customWidth="1"/>
    <col min="7" max="7" width="17.54296875" style="1" customWidth="1"/>
    <col min="8" max="8" width="11.6328125" style="1" bestFit="1" customWidth="1"/>
    <col min="9" max="9" width="14.54296875" style="1" customWidth="1"/>
    <col min="10" max="10" width="15.54296875" style="1" customWidth="1"/>
    <col min="11" max="11" width="11" style="1"/>
    <col min="12" max="12" width="15.1796875" style="1" customWidth="1"/>
    <col min="13" max="13" width="13.7265625" style="1" customWidth="1"/>
    <col min="14" max="14" width="12.26953125" style="1" bestFit="1" customWidth="1"/>
    <col min="15" max="257" width="11" style="1"/>
    <col min="258" max="258" width="13.54296875" style="1" customWidth="1"/>
    <col min="259" max="261" width="15.54296875" style="1" customWidth="1"/>
    <col min="262" max="262" width="14.36328125" style="1" bestFit="1" customWidth="1"/>
    <col min="263" max="263" width="17.54296875" style="1" customWidth="1"/>
    <col min="264" max="264" width="11.6328125" style="1" bestFit="1" customWidth="1"/>
    <col min="265" max="265" width="14.54296875" style="1" customWidth="1"/>
    <col min="266" max="266" width="15.54296875" style="1" customWidth="1"/>
    <col min="267" max="267" width="11" style="1"/>
    <col min="268" max="268" width="15.1796875" style="1" customWidth="1"/>
    <col min="269" max="269" width="13.7265625" style="1" customWidth="1"/>
    <col min="270" max="270" width="12.26953125" style="1" bestFit="1" customWidth="1"/>
    <col min="271" max="513" width="11" style="1"/>
    <col min="514" max="514" width="13.54296875" style="1" customWidth="1"/>
    <col min="515" max="517" width="15.54296875" style="1" customWidth="1"/>
    <col min="518" max="518" width="14.36328125" style="1" bestFit="1" customWidth="1"/>
    <col min="519" max="519" width="17.54296875" style="1" customWidth="1"/>
    <col min="520" max="520" width="11.6328125" style="1" bestFit="1" customWidth="1"/>
    <col min="521" max="521" width="14.54296875" style="1" customWidth="1"/>
    <col min="522" max="522" width="15.54296875" style="1" customWidth="1"/>
    <col min="523" max="523" width="11" style="1"/>
    <col min="524" max="524" width="15.1796875" style="1" customWidth="1"/>
    <col min="525" max="525" width="13.7265625" style="1" customWidth="1"/>
    <col min="526" max="526" width="12.26953125" style="1" bestFit="1" customWidth="1"/>
    <col min="527" max="769" width="11" style="1"/>
    <col min="770" max="770" width="13.54296875" style="1" customWidth="1"/>
    <col min="771" max="773" width="15.54296875" style="1" customWidth="1"/>
    <col min="774" max="774" width="14.36328125" style="1" bestFit="1" customWidth="1"/>
    <col min="775" max="775" width="17.54296875" style="1" customWidth="1"/>
    <col min="776" max="776" width="11.6328125" style="1" bestFit="1" customWidth="1"/>
    <col min="777" max="777" width="14.54296875" style="1" customWidth="1"/>
    <col min="778" max="778" width="15.54296875" style="1" customWidth="1"/>
    <col min="779" max="779" width="11" style="1"/>
    <col min="780" max="780" width="15.1796875" style="1" customWidth="1"/>
    <col min="781" max="781" width="13.7265625" style="1" customWidth="1"/>
    <col min="782" max="782" width="12.26953125" style="1" bestFit="1" customWidth="1"/>
    <col min="783" max="1025" width="11" style="1"/>
    <col min="1026" max="1026" width="13.54296875" style="1" customWidth="1"/>
    <col min="1027" max="1029" width="15.54296875" style="1" customWidth="1"/>
    <col min="1030" max="1030" width="14.36328125" style="1" bestFit="1" customWidth="1"/>
    <col min="1031" max="1031" width="17.54296875" style="1" customWidth="1"/>
    <col min="1032" max="1032" width="11.6328125" style="1" bestFit="1" customWidth="1"/>
    <col min="1033" max="1033" width="14.54296875" style="1" customWidth="1"/>
    <col min="1034" max="1034" width="15.54296875" style="1" customWidth="1"/>
    <col min="1035" max="1035" width="11" style="1"/>
    <col min="1036" max="1036" width="15.1796875" style="1" customWidth="1"/>
    <col min="1037" max="1037" width="13.7265625" style="1" customWidth="1"/>
    <col min="1038" max="1038" width="12.26953125" style="1" bestFit="1" customWidth="1"/>
    <col min="1039" max="1281" width="11" style="1"/>
    <col min="1282" max="1282" width="13.54296875" style="1" customWidth="1"/>
    <col min="1283" max="1285" width="15.54296875" style="1" customWidth="1"/>
    <col min="1286" max="1286" width="14.36328125" style="1" bestFit="1" customWidth="1"/>
    <col min="1287" max="1287" width="17.54296875" style="1" customWidth="1"/>
    <col min="1288" max="1288" width="11.6328125" style="1" bestFit="1" customWidth="1"/>
    <col min="1289" max="1289" width="14.54296875" style="1" customWidth="1"/>
    <col min="1290" max="1290" width="15.54296875" style="1" customWidth="1"/>
    <col min="1291" max="1291" width="11" style="1"/>
    <col min="1292" max="1292" width="15.1796875" style="1" customWidth="1"/>
    <col min="1293" max="1293" width="13.7265625" style="1" customWidth="1"/>
    <col min="1294" max="1294" width="12.26953125" style="1" bestFit="1" customWidth="1"/>
    <col min="1295" max="1537" width="11" style="1"/>
    <col min="1538" max="1538" width="13.54296875" style="1" customWidth="1"/>
    <col min="1539" max="1541" width="15.54296875" style="1" customWidth="1"/>
    <col min="1542" max="1542" width="14.36328125" style="1" bestFit="1" customWidth="1"/>
    <col min="1543" max="1543" width="17.54296875" style="1" customWidth="1"/>
    <col min="1544" max="1544" width="11.6328125" style="1" bestFit="1" customWidth="1"/>
    <col min="1545" max="1545" width="14.54296875" style="1" customWidth="1"/>
    <col min="1546" max="1546" width="15.54296875" style="1" customWidth="1"/>
    <col min="1547" max="1547" width="11" style="1"/>
    <col min="1548" max="1548" width="15.1796875" style="1" customWidth="1"/>
    <col min="1549" max="1549" width="13.7265625" style="1" customWidth="1"/>
    <col min="1550" max="1550" width="12.26953125" style="1" bestFit="1" customWidth="1"/>
    <col min="1551" max="1793" width="11" style="1"/>
    <col min="1794" max="1794" width="13.54296875" style="1" customWidth="1"/>
    <col min="1795" max="1797" width="15.54296875" style="1" customWidth="1"/>
    <col min="1798" max="1798" width="14.36328125" style="1" bestFit="1" customWidth="1"/>
    <col min="1799" max="1799" width="17.54296875" style="1" customWidth="1"/>
    <col min="1800" max="1800" width="11.6328125" style="1" bestFit="1" customWidth="1"/>
    <col min="1801" max="1801" width="14.54296875" style="1" customWidth="1"/>
    <col min="1802" max="1802" width="15.54296875" style="1" customWidth="1"/>
    <col min="1803" max="1803" width="11" style="1"/>
    <col min="1804" max="1804" width="15.1796875" style="1" customWidth="1"/>
    <col min="1805" max="1805" width="13.7265625" style="1" customWidth="1"/>
    <col min="1806" max="1806" width="12.26953125" style="1" bestFit="1" customWidth="1"/>
    <col min="1807" max="2049" width="11" style="1"/>
    <col min="2050" max="2050" width="13.54296875" style="1" customWidth="1"/>
    <col min="2051" max="2053" width="15.54296875" style="1" customWidth="1"/>
    <col min="2054" max="2054" width="14.36328125" style="1" bestFit="1" customWidth="1"/>
    <col min="2055" max="2055" width="17.54296875" style="1" customWidth="1"/>
    <col min="2056" max="2056" width="11.6328125" style="1" bestFit="1" customWidth="1"/>
    <col min="2057" max="2057" width="14.54296875" style="1" customWidth="1"/>
    <col min="2058" max="2058" width="15.54296875" style="1" customWidth="1"/>
    <col min="2059" max="2059" width="11" style="1"/>
    <col min="2060" max="2060" width="15.1796875" style="1" customWidth="1"/>
    <col min="2061" max="2061" width="13.7265625" style="1" customWidth="1"/>
    <col min="2062" max="2062" width="12.26953125" style="1" bestFit="1" customWidth="1"/>
    <col min="2063" max="2305" width="11" style="1"/>
    <col min="2306" max="2306" width="13.54296875" style="1" customWidth="1"/>
    <col min="2307" max="2309" width="15.54296875" style="1" customWidth="1"/>
    <col min="2310" max="2310" width="14.36328125" style="1" bestFit="1" customWidth="1"/>
    <col min="2311" max="2311" width="17.54296875" style="1" customWidth="1"/>
    <col min="2312" max="2312" width="11.6328125" style="1" bestFit="1" customWidth="1"/>
    <col min="2313" max="2313" width="14.54296875" style="1" customWidth="1"/>
    <col min="2314" max="2314" width="15.54296875" style="1" customWidth="1"/>
    <col min="2315" max="2315" width="11" style="1"/>
    <col min="2316" max="2316" width="15.1796875" style="1" customWidth="1"/>
    <col min="2317" max="2317" width="13.7265625" style="1" customWidth="1"/>
    <col min="2318" max="2318" width="12.26953125" style="1" bestFit="1" customWidth="1"/>
    <col min="2319" max="2561" width="11" style="1"/>
    <col min="2562" max="2562" width="13.54296875" style="1" customWidth="1"/>
    <col min="2563" max="2565" width="15.54296875" style="1" customWidth="1"/>
    <col min="2566" max="2566" width="14.36328125" style="1" bestFit="1" customWidth="1"/>
    <col min="2567" max="2567" width="17.54296875" style="1" customWidth="1"/>
    <col min="2568" max="2568" width="11.6328125" style="1" bestFit="1" customWidth="1"/>
    <col min="2569" max="2569" width="14.54296875" style="1" customWidth="1"/>
    <col min="2570" max="2570" width="15.54296875" style="1" customWidth="1"/>
    <col min="2571" max="2571" width="11" style="1"/>
    <col min="2572" max="2572" width="15.1796875" style="1" customWidth="1"/>
    <col min="2573" max="2573" width="13.7265625" style="1" customWidth="1"/>
    <col min="2574" max="2574" width="12.26953125" style="1" bestFit="1" customWidth="1"/>
    <col min="2575" max="2817" width="11" style="1"/>
    <col min="2818" max="2818" width="13.54296875" style="1" customWidth="1"/>
    <col min="2819" max="2821" width="15.54296875" style="1" customWidth="1"/>
    <col min="2822" max="2822" width="14.36328125" style="1" bestFit="1" customWidth="1"/>
    <col min="2823" max="2823" width="17.54296875" style="1" customWidth="1"/>
    <col min="2824" max="2824" width="11.6328125" style="1" bestFit="1" customWidth="1"/>
    <col min="2825" max="2825" width="14.54296875" style="1" customWidth="1"/>
    <col min="2826" max="2826" width="15.54296875" style="1" customWidth="1"/>
    <col min="2827" max="2827" width="11" style="1"/>
    <col min="2828" max="2828" width="15.1796875" style="1" customWidth="1"/>
    <col min="2829" max="2829" width="13.7265625" style="1" customWidth="1"/>
    <col min="2830" max="2830" width="12.26953125" style="1" bestFit="1" customWidth="1"/>
    <col min="2831" max="3073" width="11" style="1"/>
    <col min="3074" max="3074" width="13.54296875" style="1" customWidth="1"/>
    <col min="3075" max="3077" width="15.54296875" style="1" customWidth="1"/>
    <col min="3078" max="3078" width="14.36328125" style="1" bestFit="1" customWidth="1"/>
    <col min="3079" max="3079" width="17.54296875" style="1" customWidth="1"/>
    <col min="3080" max="3080" width="11.6328125" style="1" bestFit="1" customWidth="1"/>
    <col min="3081" max="3081" width="14.54296875" style="1" customWidth="1"/>
    <col min="3082" max="3082" width="15.54296875" style="1" customWidth="1"/>
    <col min="3083" max="3083" width="11" style="1"/>
    <col min="3084" max="3084" width="15.1796875" style="1" customWidth="1"/>
    <col min="3085" max="3085" width="13.7265625" style="1" customWidth="1"/>
    <col min="3086" max="3086" width="12.26953125" style="1" bestFit="1" customWidth="1"/>
    <col min="3087" max="3329" width="11" style="1"/>
    <col min="3330" max="3330" width="13.54296875" style="1" customWidth="1"/>
    <col min="3331" max="3333" width="15.54296875" style="1" customWidth="1"/>
    <col min="3334" max="3334" width="14.36328125" style="1" bestFit="1" customWidth="1"/>
    <col min="3335" max="3335" width="17.54296875" style="1" customWidth="1"/>
    <col min="3336" max="3336" width="11.6328125" style="1" bestFit="1" customWidth="1"/>
    <col min="3337" max="3337" width="14.54296875" style="1" customWidth="1"/>
    <col min="3338" max="3338" width="15.54296875" style="1" customWidth="1"/>
    <col min="3339" max="3339" width="11" style="1"/>
    <col min="3340" max="3340" width="15.1796875" style="1" customWidth="1"/>
    <col min="3341" max="3341" width="13.7265625" style="1" customWidth="1"/>
    <col min="3342" max="3342" width="12.26953125" style="1" bestFit="1" customWidth="1"/>
    <col min="3343" max="3585" width="11" style="1"/>
    <col min="3586" max="3586" width="13.54296875" style="1" customWidth="1"/>
    <col min="3587" max="3589" width="15.54296875" style="1" customWidth="1"/>
    <col min="3590" max="3590" width="14.36328125" style="1" bestFit="1" customWidth="1"/>
    <col min="3591" max="3591" width="17.54296875" style="1" customWidth="1"/>
    <col min="3592" max="3592" width="11.6328125" style="1" bestFit="1" customWidth="1"/>
    <col min="3593" max="3593" width="14.54296875" style="1" customWidth="1"/>
    <col min="3594" max="3594" width="15.54296875" style="1" customWidth="1"/>
    <col min="3595" max="3595" width="11" style="1"/>
    <col min="3596" max="3596" width="15.1796875" style="1" customWidth="1"/>
    <col min="3597" max="3597" width="13.7265625" style="1" customWidth="1"/>
    <col min="3598" max="3598" width="12.26953125" style="1" bestFit="1" customWidth="1"/>
    <col min="3599" max="3841" width="11" style="1"/>
    <col min="3842" max="3842" width="13.54296875" style="1" customWidth="1"/>
    <col min="3843" max="3845" width="15.54296875" style="1" customWidth="1"/>
    <col min="3846" max="3846" width="14.36328125" style="1" bestFit="1" customWidth="1"/>
    <col min="3847" max="3847" width="17.54296875" style="1" customWidth="1"/>
    <col min="3848" max="3848" width="11.6328125" style="1" bestFit="1" customWidth="1"/>
    <col min="3849" max="3849" width="14.54296875" style="1" customWidth="1"/>
    <col min="3850" max="3850" width="15.54296875" style="1" customWidth="1"/>
    <col min="3851" max="3851" width="11" style="1"/>
    <col min="3852" max="3852" width="15.1796875" style="1" customWidth="1"/>
    <col min="3853" max="3853" width="13.7265625" style="1" customWidth="1"/>
    <col min="3854" max="3854" width="12.26953125" style="1" bestFit="1" customWidth="1"/>
    <col min="3855" max="4097" width="11" style="1"/>
    <col min="4098" max="4098" width="13.54296875" style="1" customWidth="1"/>
    <col min="4099" max="4101" width="15.54296875" style="1" customWidth="1"/>
    <col min="4102" max="4102" width="14.36328125" style="1" bestFit="1" customWidth="1"/>
    <col min="4103" max="4103" width="17.54296875" style="1" customWidth="1"/>
    <col min="4104" max="4104" width="11.6328125" style="1" bestFit="1" customWidth="1"/>
    <col min="4105" max="4105" width="14.54296875" style="1" customWidth="1"/>
    <col min="4106" max="4106" width="15.54296875" style="1" customWidth="1"/>
    <col min="4107" max="4107" width="11" style="1"/>
    <col min="4108" max="4108" width="15.1796875" style="1" customWidth="1"/>
    <col min="4109" max="4109" width="13.7265625" style="1" customWidth="1"/>
    <col min="4110" max="4110" width="12.26953125" style="1" bestFit="1" customWidth="1"/>
    <col min="4111" max="4353" width="11" style="1"/>
    <col min="4354" max="4354" width="13.54296875" style="1" customWidth="1"/>
    <col min="4355" max="4357" width="15.54296875" style="1" customWidth="1"/>
    <col min="4358" max="4358" width="14.36328125" style="1" bestFit="1" customWidth="1"/>
    <col min="4359" max="4359" width="17.54296875" style="1" customWidth="1"/>
    <col min="4360" max="4360" width="11.6328125" style="1" bestFit="1" customWidth="1"/>
    <col min="4361" max="4361" width="14.54296875" style="1" customWidth="1"/>
    <col min="4362" max="4362" width="15.54296875" style="1" customWidth="1"/>
    <col min="4363" max="4363" width="11" style="1"/>
    <col min="4364" max="4364" width="15.1796875" style="1" customWidth="1"/>
    <col min="4365" max="4365" width="13.7265625" style="1" customWidth="1"/>
    <col min="4366" max="4366" width="12.26953125" style="1" bestFit="1" customWidth="1"/>
    <col min="4367" max="4609" width="11" style="1"/>
    <col min="4610" max="4610" width="13.54296875" style="1" customWidth="1"/>
    <col min="4611" max="4613" width="15.54296875" style="1" customWidth="1"/>
    <col min="4614" max="4614" width="14.36328125" style="1" bestFit="1" customWidth="1"/>
    <col min="4615" max="4615" width="17.54296875" style="1" customWidth="1"/>
    <col min="4616" max="4616" width="11.6328125" style="1" bestFit="1" customWidth="1"/>
    <col min="4617" max="4617" width="14.54296875" style="1" customWidth="1"/>
    <col min="4618" max="4618" width="15.54296875" style="1" customWidth="1"/>
    <col min="4619" max="4619" width="11" style="1"/>
    <col min="4620" max="4620" width="15.1796875" style="1" customWidth="1"/>
    <col min="4621" max="4621" width="13.7265625" style="1" customWidth="1"/>
    <col min="4622" max="4622" width="12.26953125" style="1" bestFit="1" customWidth="1"/>
    <col min="4623" max="4865" width="11" style="1"/>
    <col min="4866" max="4866" width="13.54296875" style="1" customWidth="1"/>
    <col min="4867" max="4869" width="15.54296875" style="1" customWidth="1"/>
    <col min="4870" max="4870" width="14.36328125" style="1" bestFit="1" customWidth="1"/>
    <col min="4871" max="4871" width="17.54296875" style="1" customWidth="1"/>
    <col min="4872" max="4872" width="11.6328125" style="1" bestFit="1" customWidth="1"/>
    <col min="4873" max="4873" width="14.54296875" style="1" customWidth="1"/>
    <col min="4874" max="4874" width="15.54296875" style="1" customWidth="1"/>
    <col min="4875" max="4875" width="11" style="1"/>
    <col min="4876" max="4876" width="15.1796875" style="1" customWidth="1"/>
    <col min="4877" max="4877" width="13.7265625" style="1" customWidth="1"/>
    <col min="4878" max="4878" width="12.26953125" style="1" bestFit="1" customWidth="1"/>
    <col min="4879" max="5121" width="11" style="1"/>
    <col min="5122" max="5122" width="13.54296875" style="1" customWidth="1"/>
    <col min="5123" max="5125" width="15.54296875" style="1" customWidth="1"/>
    <col min="5126" max="5126" width="14.36328125" style="1" bestFit="1" customWidth="1"/>
    <col min="5127" max="5127" width="17.54296875" style="1" customWidth="1"/>
    <col min="5128" max="5128" width="11.6328125" style="1" bestFit="1" customWidth="1"/>
    <col min="5129" max="5129" width="14.54296875" style="1" customWidth="1"/>
    <col min="5130" max="5130" width="15.54296875" style="1" customWidth="1"/>
    <col min="5131" max="5131" width="11" style="1"/>
    <col min="5132" max="5132" width="15.1796875" style="1" customWidth="1"/>
    <col min="5133" max="5133" width="13.7265625" style="1" customWidth="1"/>
    <col min="5134" max="5134" width="12.26953125" style="1" bestFit="1" customWidth="1"/>
    <col min="5135" max="5377" width="11" style="1"/>
    <col min="5378" max="5378" width="13.54296875" style="1" customWidth="1"/>
    <col min="5379" max="5381" width="15.54296875" style="1" customWidth="1"/>
    <col min="5382" max="5382" width="14.36328125" style="1" bestFit="1" customWidth="1"/>
    <col min="5383" max="5383" width="17.54296875" style="1" customWidth="1"/>
    <col min="5384" max="5384" width="11.6328125" style="1" bestFit="1" customWidth="1"/>
    <col min="5385" max="5385" width="14.54296875" style="1" customWidth="1"/>
    <col min="5386" max="5386" width="15.54296875" style="1" customWidth="1"/>
    <col min="5387" max="5387" width="11" style="1"/>
    <col min="5388" max="5388" width="15.1796875" style="1" customWidth="1"/>
    <col min="5389" max="5389" width="13.7265625" style="1" customWidth="1"/>
    <col min="5390" max="5390" width="12.26953125" style="1" bestFit="1" customWidth="1"/>
    <col min="5391" max="5633" width="11" style="1"/>
    <col min="5634" max="5634" width="13.54296875" style="1" customWidth="1"/>
    <col min="5635" max="5637" width="15.54296875" style="1" customWidth="1"/>
    <col min="5638" max="5638" width="14.36328125" style="1" bestFit="1" customWidth="1"/>
    <col min="5639" max="5639" width="17.54296875" style="1" customWidth="1"/>
    <col min="5640" max="5640" width="11.6328125" style="1" bestFit="1" customWidth="1"/>
    <col min="5641" max="5641" width="14.54296875" style="1" customWidth="1"/>
    <col min="5642" max="5642" width="15.54296875" style="1" customWidth="1"/>
    <col min="5643" max="5643" width="11" style="1"/>
    <col min="5644" max="5644" width="15.1796875" style="1" customWidth="1"/>
    <col min="5645" max="5645" width="13.7265625" style="1" customWidth="1"/>
    <col min="5646" max="5646" width="12.26953125" style="1" bestFit="1" customWidth="1"/>
    <col min="5647" max="5889" width="11" style="1"/>
    <col min="5890" max="5890" width="13.54296875" style="1" customWidth="1"/>
    <col min="5891" max="5893" width="15.54296875" style="1" customWidth="1"/>
    <col min="5894" max="5894" width="14.36328125" style="1" bestFit="1" customWidth="1"/>
    <col min="5895" max="5895" width="17.54296875" style="1" customWidth="1"/>
    <col min="5896" max="5896" width="11.6328125" style="1" bestFit="1" customWidth="1"/>
    <col min="5897" max="5897" width="14.54296875" style="1" customWidth="1"/>
    <col min="5898" max="5898" width="15.54296875" style="1" customWidth="1"/>
    <col min="5899" max="5899" width="11" style="1"/>
    <col min="5900" max="5900" width="15.1796875" style="1" customWidth="1"/>
    <col min="5901" max="5901" width="13.7265625" style="1" customWidth="1"/>
    <col min="5902" max="5902" width="12.26953125" style="1" bestFit="1" customWidth="1"/>
    <col min="5903" max="6145" width="11" style="1"/>
    <col min="6146" max="6146" width="13.54296875" style="1" customWidth="1"/>
    <col min="6147" max="6149" width="15.54296875" style="1" customWidth="1"/>
    <col min="6150" max="6150" width="14.36328125" style="1" bestFit="1" customWidth="1"/>
    <col min="6151" max="6151" width="17.54296875" style="1" customWidth="1"/>
    <col min="6152" max="6152" width="11.6328125" style="1" bestFit="1" customWidth="1"/>
    <col min="6153" max="6153" width="14.54296875" style="1" customWidth="1"/>
    <col min="6154" max="6154" width="15.54296875" style="1" customWidth="1"/>
    <col min="6155" max="6155" width="11" style="1"/>
    <col min="6156" max="6156" width="15.1796875" style="1" customWidth="1"/>
    <col min="6157" max="6157" width="13.7265625" style="1" customWidth="1"/>
    <col min="6158" max="6158" width="12.26953125" style="1" bestFit="1" customWidth="1"/>
    <col min="6159" max="6401" width="11" style="1"/>
    <col min="6402" max="6402" width="13.54296875" style="1" customWidth="1"/>
    <col min="6403" max="6405" width="15.54296875" style="1" customWidth="1"/>
    <col min="6406" max="6406" width="14.36328125" style="1" bestFit="1" customWidth="1"/>
    <col min="6407" max="6407" width="17.54296875" style="1" customWidth="1"/>
    <col min="6408" max="6408" width="11.6328125" style="1" bestFit="1" customWidth="1"/>
    <col min="6409" max="6409" width="14.54296875" style="1" customWidth="1"/>
    <col min="6410" max="6410" width="15.54296875" style="1" customWidth="1"/>
    <col min="6411" max="6411" width="11" style="1"/>
    <col min="6412" max="6412" width="15.1796875" style="1" customWidth="1"/>
    <col min="6413" max="6413" width="13.7265625" style="1" customWidth="1"/>
    <col min="6414" max="6414" width="12.26953125" style="1" bestFit="1" customWidth="1"/>
    <col min="6415" max="6657" width="11" style="1"/>
    <col min="6658" max="6658" width="13.54296875" style="1" customWidth="1"/>
    <col min="6659" max="6661" width="15.54296875" style="1" customWidth="1"/>
    <col min="6662" max="6662" width="14.36328125" style="1" bestFit="1" customWidth="1"/>
    <col min="6663" max="6663" width="17.54296875" style="1" customWidth="1"/>
    <col min="6664" max="6664" width="11.6328125" style="1" bestFit="1" customWidth="1"/>
    <col min="6665" max="6665" width="14.54296875" style="1" customWidth="1"/>
    <col min="6666" max="6666" width="15.54296875" style="1" customWidth="1"/>
    <col min="6667" max="6667" width="11" style="1"/>
    <col min="6668" max="6668" width="15.1796875" style="1" customWidth="1"/>
    <col min="6669" max="6669" width="13.7265625" style="1" customWidth="1"/>
    <col min="6670" max="6670" width="12.26953125" style="1" bestFit="1" customWidth="1"/>
    <col min="6671" max="6913" width="11" style="1"/>
    <col min="6914" max="6914" width="13.54296875" style="1" customWidth="1"/>
    <col min="6915" max="6917" width="15.54296875" style="1" customWidth="1"/>
    <col min="6918" max="6918" width="14.36328125" style="1" bestFit="1" customWidth="1"/>
    <col min="6919" max="6919" width="17.54296875" style="1" customWidth="1"/>
    <col min="6920" max="6920" width="11.6328125" style="1" bestFit="1" customWidth="1"/>
    <col min="6921" max="6921" width="14.54296875" style="1" customWidth="1"/>
    <col min="6922" max="6922" width="15.54296875" style="1" customWidth="1"/>
    <col min="6923" max="6923" width="11" style="1"/>
    <col min="6924" max="6924" width="15.1796875" style="1" customWidth="1"/>
    <col min="6925" max="6925" width="13.7265625" style="1" customWidth="1"/>
    <col min="6926" max="6926" width="12.26953125" style="1" bestFit="1" customWidth="1"/>
    <col min="6927" max="7169" width="11" style="1"/>
    <col min="7170" max="7170" width="13.54296875" style="1" customWidth="1"/>
    <col min="7171" max="7173" width="15.54296875" style="1" customWidth="1"/>
    <col min="7174" max="7174" width="14.36328125" style="1" bestFit="1" customWidth="1"/>
    <col min="7175" max="7175" width="17.54296875" style="1" customWidth="1"/>
    <col min="7176" max="7176" width="11.6328125" style="1" bestFit="1" customWidth="1"/>
    <col min="7177" max="7177" width="14.54296875" style="1" customWidth="1"/>
    <col min="7178" max="7178" width="15.54296875" style="1" customWidth="1"/>
    <col min="7179" max="7179" width="11" style="1"/>
    <col min="7180" max="7180" width="15.1796875" style="1" customWidth="1"/>
    <col min="7181" max="7181" width="13.7265625" style="1" customWidth="1"/>
    <col min="7182" max="7182" width="12.26953125" style="1" bestFit="1" customWidth="1"/>
    <col min="7183" max="7425" width="11" style="1"/>
    <col min="7426" max="7426" width="13.54296875" style="1" customWidth="1"/>
    <col min="7427" max="7429" width="15.54296875" style="1" customWidth="1"/>
    <col min="7430" max="7430" width="14.36328125" style="1" bestFit="1" customWidth="1"/>
    <col min="7431" max="7431" width="17.54296875" style="1" customWidth="1"/>
    <col min="7432" max="7432" width="11.6328125" style="1" bestFit="1" customWidth="1"/>
    <col min="7433" max="7433" width="14.54296875" style="1" customWidth="1"/>
    <col min="7434" max="7434" width="15.54296875" style="1" customWidth="1"/>
    <col min="7435" max="7435" width="11" style="1"/>
    <col min="7436" max="7436" width="15.1796875" style="1" customWidth="1"/>
    <col min="7437" max="7437" width="13.7265625" style="1" customWidth="1"/>
    <col min="7438" max="7438" width="12.26953125" style="1" bestFit="1" customWidth="1"/>
    <col min="7439" max="7681" width="11" style="1"/>
    <col min="7682" max="7682" width="13.54296875" style="1" customWidth="1"/>
    <col min="7683" max="7685" width="15.54296875" style="1" customWidth="1"/>
    <col min="7686" max="7686" width="14.36328125" style="1" bestFit="1" customWidth="1"/>
    <col min="7687" max="7687" width="17.54296875" style="1" customWidth="1"/>
    <col min="7688" max="7688" width="11.6328125" style="1" bestFit="1" customWidth="1"/>
    <col min="7689" max="7689" width="14.54296875" style="1" customWidth="1"/>
    <col min="7690" max="7690" width="15.54296875" style="1" customWidth="1"/>
    <col min="7691" max="7691" width="11" style="1"/>
    <col min="7692" max="7692" width="15.1796875" style="1" customWidth="1"/>
    <col min="7693" max="7693" width="13.7265625" style="1" customWidth="1"/>
    <col min="7694" max="7694" width="12.26953125" style="1" bestFit="1" customWidth="1"/>
    <col min="7695" max="7937" width="11" style="1"/>
    <col min="7938" max="7938" width="13.54296875" style="1" customWidth="1"/>
    <col min="7939" max="7941" width="15.54296875" style="1" customWidth="1"/>
    <col min="7942" max="7942" width="14.36328125" style="1" bestFit="1" customWidth="1"/>
    <col min="7943" max="7943" width="17.54296875" style="1" customWidth="1"/>
    <col min="7944" max="7944" width="11.6328125" style="1" bestFit="1" customWidth="1"/>
    <col min="7945" max="7945" width="14.54296875" style="1" customWidth="1"/>
    <col min="7946" max="7946" width="15.54296875" style="1" customWidth="1"/>
    <col min="7947" max="7947" width="11" style="1"/>
    <col min="7948" max="7948" width="15.1796875" style="1" customWidth="1"/>
    <col min="7949" max="7949" width="13.7265625" style="1" customWidth="1"/>
    <col min="7950" max="7950" width="12.26953125" style="1" bestFit="1" customWidth="1"/>
    <col min="7951" max="8193" width="11" style="1"/>
    <col min="8194" max="8194" width="13.54296875" style="1" customWidth="1"/>
    <col min="8195" max="8197" width="15.54296875" style="1" customWidth="1"/>
    <col min="8198" max="8198" width="14.36328125" style="1" bestFit="1" customWidth="1"/>
    <col min="8199" max="8199" width="17.54296875" style="1" customWidth="1"/>
    <col min="8200" max="8200" width="11.6328125" style="1" bestFit="1" customWidth="1"/>
    <col min="8201" max="8201" width="14.54296875" style="1" customWidth="1"/>
    <col min="8202" max="8202" width="15.54296875" style="1" customWidth="1"/>
    <col min="8203" max="8203" width="11" style="1"/>
    <col min="8204" max="8204" width="15.1796875" style="1" customWidth="1"/>
    <col min="8205" max="8205" width="13.7265625" style="1" customWidth="1"/>
    <col min="8206" max="8206" width="12.26953125" style="1" bestFit="1" customWidth="1"/>
    <col min="8207" max="8449" width="11" style="1"/>
    <col min="8450" max="8450" width="13.54296875" style="1" customWidth="1"/>
    <col min="8451" max="8453" width="15.54296875" style="1" customWidth="1"/>
    <col min="8454" max="8454" width="14.36328125" style="1" bestFit="1" customWidth="1"/>
    <col min="8455" max="8455" width="17.54296875" style="1" customWidth="1"/>
    <col min="8456" max="8456" width="11.6328125" style="1" bestFit="1" customWidth="1"/>
    <col min="8457" max="8457" width="14.54296875" style="1" customWidth="1"/>
    <col min="8458" max="8458" width="15.54296875" style="1" customWidth="1"/>
    <col min="8459" max="8459" width="11" style="1"/>
    <col min="8460" max="8460" width="15.1796875" style="1" customWidth="1"/>
    <col min="8461" max="8461" width="13.7265625" style="1" customWidth="1"/>
    <col min="8462" max="8462" width="12.26953125" style="1" bestFit="1" customWidth="1"/>
    <col min="8463" max="8705" width="11" style="1"/>
    <col min="8706" max="8706" width="13.54296875" style="1" customWidth="1"/>
    <col min="8707" max="8709" width="15.54296875" style="1" customWidth="1"/>
    <col min="8710" max="8710" width="14.36328125" style="1" bestFit="1" customWidth="1"/>
    <col min="8711" max="8711" width="17.54296875" style="1" customWidth="1"/>
    <col min="8712" max="8712" width="11.6328125" style="1" bestFit="1" customWidth="1"/>
    <col min="8713" max="8713" width="14.54296875" style="1" customWidth="1"/>
    <col min="8714" max="8714" width="15.54296875" style="1" customWidth="1"/>
    <col min="8715" max="8715" width="11" style="1"/>
    <col min="8716" max="8716" width="15.1796875" style="1" customWidth="1"/>
    <col min="8717" max="8717" width="13.7265625" style="1" customWidth="1"/>
    <col min="8718" max="8718" width="12.26953125" style="1" bestFit="1" customWidth="1"/>
    <col min="8719" max="8961" width="11" style="1"/>
    <col min="8962" max="8962" width="13.54296875" style="1" customWidth="1"/>
    <col min="8963" max="8965" width="15.54296875" style="1" customWidth="1"/>
    <col min="8966" max="8966" width="14.36328125" style="1" bestFit="1" customWidth="1"/>
    <col min="8967" max="8967" width="17.54296875" style="1" customWidth="1"/>
    <col min="8968" max="8968" width="11.6328125" style="1" bestFit="1" customWidth="1"/>
    <col min="8969" max="8969" width="14.54296875" style="1" customWidth="1"/>
    <col min="8970" max="8970" width="15.54296875" style="1" customWidth="1"/>
    <col min="8971" max="8971" width="11" style="1"/>
    <col min="8972" max="8972" width="15.1796875" style="1" customWidth="1"/>
    <col min="8973" max="8973" width="13.7265625" style="1" customWidth="1"/>
    <col min="8974" max="8974" width="12.26953125" style="1" bestFit="1" customWidth="1"/>
    <col min="8975" max="9217" width="11" style="1"/>
    <col min="9218" max="9218" width="13.54296875" style="1" customWidth="1"/>
    <col min="9219" max="9221" width="15.54296875" style="1" customWidth="1"/>
    <col min="9222" max="9222" width="14.36328125" style="1" bestFit="1" customWidth="1"/>
    <col min="9223" max="9223" width="17.54296875" style="1" customWidth="1"/>
    <col min="9224" max="9224" width="11.6328125" style="1" bestFit="1" customWidth="1"/>
    <col min="9225" max="9225" width="14.54296875" style="1" customWidth="1"/>
    <col min="9226" max="9226" width="15.54296875" style="1" customWidth="1"/>
    <col min="9227" max="9227" width="11" style="1"/>
    <col min="9228" max="9228" width="15.1796875" style="1" customWidth="1"/>
    <col min="9229" max="9229" width="13.7265625" style="1" customWidth="1"/>
    <col min="9230" max="9230" width="12.26953125" style="1" bestFit="1" customWidth="1"/>
    <col min="9231" max="9473" width="11" style="1"/>
    <col min="9474" max="9474" width="13.54296875" style="1" customWidth="1"/>
    <col min="9475" max="9477" width="15.54296875" style="1" customWidth="1"/>
    <col min="9478" max="9478" width="14.36328125" style="1" bestFit="1" customWidth="1"/>
    <col min="9479" max="9479" width="17.54296875" style="1" customWidth="1"/>
    <col min="9480" max="9480" width="11.6328125" style="1" bestFit="1" customWidth="1"/>
    <col min="9481" max="9481" width="14.54296875" style="1" customWidth="1"/>
    <col min="9482" max="9482" width="15.54296875" style="1" customWidth="1"/>
    <col min="9483" max="9483" width="11" style="1"/>
    <col min="9484" max="9484" width="15.1796875" style="1" customWidth="1"/>
    <col min="9485" max="9485" width="13.7265625" style="1" customWidth="1"/>
    <col min="9486" max="9486" width="12.26953125" style="1" bestFit="1" customWidth="1"/>
    <col min="9487" max="9729" width="11" style="1"/>
    <col min="9730" max="9730" width="13.54296875" style="1" customWidth="1"/>
    <col min="9731" max="9733" width="15.54296875" style="1" customWidth="1"/>
    <col min="9734" max="9734" width="14.36328125" style="1" bestFit="1" customWidth="1"/>
    <col min="9735" max="9735" width="17.54296875" style="1" customWidth="1"/>
    <col min="9736" max="9736" width="11.6328125" style="1" bestFit="1" customWidth="1"/>
    <col min="9737" max="9737" width="14.54296875" style="1" customWidth="1"/>
    <col min="9738" max="9738" width="15.54296875" style="1" customWidth="1"/>
    <col min="9739" max="9739" width="11" style="1"/>
    <col min="9740" max="9740" width="15.1796875" style="1" customWidth="1"/>
    <col min="9741" max="9741" width="13.7265625" style="1" customWidth="1"/>
    <col min="9742" max="9742" width="12.26953125" style="1" bestFit="1" customWidth="1"/>
    <col min="9743" max="9985" width="11" style="1"/>
    <col min="9986" max="9986" width="13.54296875" style="1" customWidth="1"/>
    <col min="9987" max="9989" width="15.54296875" style="1" customWidth="1"/>
    <col min="9990" max="9990" width="14.36328125" style="1" bestFit="1" customWidth="1"/>
    <col min="9991" max="9991" width="17.54296875" style="1" customWidth="1"/>
    <col min="9992" max="9992" width="11.6328125" style="1" bestFit="1" customWidth="1"/>
    <col min="9993" max="9993" width="14.54296875" style="1" customWidth="1"/>
    <col min="9994" max="9994" width="15.54296875" style="1" customWidth="1"/>
    <col min="9995" max="9995" width="11" style="1"/>
    <col min="9996" max="9996" width="15.1796875" style="1" customWidth="1"/>
    <col min="9997" max="9997" width="13.7265625" style="1" customWidth="1"/>
    <col min="9998" max="9998" width="12.26953125" style="1" bestFit="1" customWidth="1"/>
    <col min="9999" max="10241" width="11" style="1"/>
    <col min="10242" max="10242" width="13.54296875" style="1" customWidth="1"/>
    <col min="10243" max="10245" width="15.54296875" style="1" customWidth="1"/>
    <col min="10246" max="10246" width="14.36328125" style="1" bestFit="1" customWidth="1"/>
    <col min="10247" max="10247" width="17.54296875" style="1" customWidth="1"/>
    <col min="10248" max="10248" width="11.6328125" style="1" bestFit="1" customWidth="1"/>
    <col min="10249" max="10249" width="14.54296875" style="1" customWidth="1"/>
    <col min="10250" max="10250" width="15.54296875" style="1" customWidth="1"/>
    <col min="10251" max="10251" width="11" style="1"/>
    <col min="10252" max="10252" width="15.1796875" style="1" customWidth="1"/>
    <col min="10253" max="10253" width="13.7265625" style="1" customWidth="1"/>
    <col min="10254" max="10254" width="12.26953125" style="1" bestFit="1" customWidth="1"/>
    <col min="10255" max="10497" width="11" style="1"/>
    <col min="10498" max="10498" width="13.54296875" style="1" customWidth="1"/>
    <col min="10499" max="10501" width="15.54296875" style="1" customWidth="1"/>
    <col min="10502" max="10502" width="14.36328125" style="1" bestFit="1" customWidth="1"/>
    <col min="10503" max="10503" width="17.54296875" style="1" customWidth="1"/>
    <col min="10504" max="10504" width="11.6328125" style="1" bestFit="1" customWidth="1"/>
    <col min="10505" max="10505" width="14.54296875" style="1" customWidth="1"/>
    <col min="10506" max="10506" width="15.54296875" style="1" customWidth="1"/>
    <col min="10507" max="10507" width="11" style="1"/>
    <col min="10508" max="10508" width="15.1796875" style="1" customWidth="1"/>
    <col min="10509" max="10509" width="13.7265625" style="1" customWidth="1"/>
    <col min="10510" max="10510" width="12.26953125" style="1" bestFit="1" customWidth="1"/>
    <col min="10511" max="10753" width="11" style="1"/>
    <col min="10754" max="10754" width="13.54296875" style="1" customWidth="1"/>
    <col min="10755" max="10757" width="15.54296875" style="1" customWidth="1"/>
    <col min="10758" max="10758" width="14.36328125" style="1" bestFit="1" customWidth="1"/>
    <col min="10759" max="10759" width="17.54296875" style="1" customWidth="1"/>
    <col min="10760" max="10760" width="11.6328125" style="1" bestFit="1" customWidth="1"/>
    <col min="10761" max="10761" width="14.54296875" style="1" customWidth="1"/>
    <col min="10762" max="10762" width="15.54296875" style="1" customWidth="1"/>
    <col min="10763" max="10763" width="11" style="1"/>
    <col min="10764" max="10764" width="15.1796875" style="1" customWidth="1"/>
    <col min="10765" max="10765" width="13.7265625" style="1" customWidth="1"/>
    <col min="10766" max="10766" width="12.26953125" style="1" bestFit="1" customWidth="1"/>
    <col min="10767" max="11009" width="11" style="1"/>
    <col min="11010" max="11010" width="13.54296875" style="1" customWidth="1"/>
    <col min="11011" max="11013" width="15.54296875" style="1" customWidth="1"/>
    <col min="11014" max="11014" width="14.36328125" style="1" bestFit="1" customWidth="1"/>
    <col min="11015" max="11015" width="17.54296875" style="1" customWidth="1"/>
    <col min="11016" max="11016" width="11.6328125" style="1" bestFit="1" customWidth="1"/>
    <col min="11017" max="11017" width="14.54296875" style="1" customWidth="1"/>
    <col min="11018" max="11018" width="15.54296875" style="1" customWidth="1"/>
    <col min="11019" max="11019" width="11" style="1"/>
    <col min="11020" max="11020" width="15.1796875" style="1" customWidth="1"/>
    <col min="11021" max="11021" width="13.7265625" style="1" customWidth="1"/>
    <col min="11022" max="11022" width="12.26953125" style="1" bestFit="1" customWidth="1"/>
    <col min="11023" max="11265" width="11" style="1"/>
    <col min="11266" max="11266" width="13.54296875" style="1" customWidth="1"/>
    <col min="11267" max="11269" width="15.54296875" style="1" customWidth="1"/>
    <col min="11270" max="11270" width="14.36328125" style="1" bestFit="1" customWidth="1"/>
    <col min="11271" max="11271" width="17.54296875" style="1" customWidth="1"/>
    <col min="11272" max="11272" width="11.6328125" style="1" bestFit="1" customWidth="1"/>
    <col min="11273" max="11273" width="14.54296875" style="1" customWidth="1"/>
    <col min="11274" max="11274" width="15.54296875" style="1" customWidth="1"/>
    <col min="11275" max="11275" width="11" style="1"/>
    <col min="11276" max="11276" width="15.1796875" style="1" customWidth="1"/>
    <col min="11277" max="11277" width="13.7265625" style="1" customWidth="1"/>
    <col min="11278" max="11278" width="12.26953125" style="1" bestFit="1" customWidth="1"/>
    <col min="11279" max="11521" width="11" style="1"/>
    <col min="11522" max="11522" width="13.54296875" style="1" customWidth="1"/>
    <col min="11523" max="11525" width="15.54296875" style="1" customWidth="1"/>
    <col min="11526" max="11526" width="14.36328125" style="1" bestFit="1" customWidth="1"/>
    <col min="11527" max="11527" width="17.54296875" style="1" customWidth="1"/>
    <col min="11528" max="11528" width="11.6328125" style="1" bestFit="1" customWidth="1"/>
    <col min="11529" max="11529" width="14.54296875" style="1" customWidth="1"/>
    <col min="11530" max="11530" width="15.54296875" style="1" customWidth="1"/>
    <col min="11531" max="11531" width="11" style="1"/>
    <col min="11532" max="11532" width="15.1796875" style="1" customWidth="1"/>
    <col min="11533" max="11533" width="13.7265625" style="1" customWidth="1"/>
    <col min="11534" max="11534" width="12.26953125" style="1" bestFit="1" customWidth="1"/>
    <col min="11535" max="11777" width="11" style="1"/>
    <col min="11778" max="11778" width="13.54296875" style="1" customWidth="1"/>
    <col min="11779" max="11781" width="15.54296875" style="1" customWidth="1"/>
    <col min="11782" max="11782" width="14.36328125" style="1" bestFit="1" customWidth="1"/>
    <col min="11783" max="11783" width="17.54296875" style="1" customWidth="1"/>
    <col min="11784" max="11784" width="11.6328125" style="1" bestFit="1" customWidth="1"/>
    <col min="11785" max="11785" width="14.54296875" style="1" customWidth="1"/>
    <col min="11786" max="11786" width="15.54296875" style="1" customWidth="1"/>
    <col min="11787" max="11787" width="11" style="1"/>
    <col min="11788" max="11788" width="15.1796875" style="1" customWidth="1"/>
    <col min="11789" max="11789" width="13.7265625" style="1" customWidth="1"/>
    <col min="11790" max="11790" width="12.26953125" style="1" bestFit="1" customWidth="1"/>
    <col min="11791" max="12033" width="11" style="1"/>
    <col min="12034" max="12034" width="13.54296875" style="1" customWidth="1"/>
    <col min="12035" max="12037" width="15.54296875" style="1" customWidth="1"/>
    <col min="12038" max="12038" width="14.36328125" style="1" bestFit="1" customWidth="1"/>
    <col min="12039" max="12039" width="17.54296875" style="1" customWidth="1"/>
    <col min="12040" max="12040" width="11.6328125" style="1" bestFit="1" customWidth="1"/>
    <col min="12041" max="12041" width="14.54296875" style="1" customWidth="1"/>
    <col min="12042" max="12042" width="15.54296875" style="1" customWidth="1"/>
    <col min="12043" max="12043" width="11" style="1"/>
    <col min="12044" max="12044" width="15.1796875" style="1" customWidth="1"/>
    <col min="12045" max="12045" width="13.7265625" style="1" customWidth="1"/>
    <col min="12046" max="12046" width="12.26953125" style="1" bestFit="1" customWidth="1"/>
    <col min="12047" max="12289" width="11" style="1"/>
    <col min="12290" max="12290" width="13.54296875" style="1" customWidth="1"/>
    <col min="12291" max="12293" width="15.54296875" style="1" customWidth="1"/>
    <col min="12294" max="12294" width="14.36328125" style="1" bestFit="1" customWidth="1"/>
    <col min="12295" max="12295" width="17.54296875" style="1" customWidth="1"/>
    <col min="12296" max="12296" width="11.6328125" style="1" bestFit="1" customWidth="1"/>
    <col min="12297" max="12297" width="14.54296875" style="1" customWidth="1"/>
    <col min="12298" max="12298" width="15.54296875" style="1" customWidth="1"/>
    <col min="12299" max="12299" width="11" style="1"/>
    <col min="12300" max="12300" width="15.1796875" style="1" customWidth="1"/>
    <col min="12301" max="12301" width="13.7265625" style="1" customWidth="1"/>
    <col min="12302" max="12302" width="12.26953125" style="1" bestFit="1" customWidth="1"/>
    <col min="12303" max="12545" width="11" style="1"/>
    <col min="12546" max="12546" width="13.54296875" style="1" customWidth="1"/>
    <col min="12547" max="12549" width="15.54296875" style="1" customWidth="1"/>
    <col min="12550" max="12550" width="14.36328125" style="1" bestFit="1" customWidth="1"/>
    <col min="12551" max="12551" width="17.54296875" style="1" customWidth="1"/>
    <col min="12552" max="12552" width="11.6328125" style="1" bestFit="1" customWidth="1"/>
    <col min="12553" max="12553" width="14.54296875" style="1" customWidth="1"/>
    <col min="12554" max="12554" width="15.54296875" style="1" customWidth="1"/>
    <col min="12555" max="12555" width="11" style="1"/>
    <col min="12556" max="12556" width="15.1796875" style="1" customWidth="1"/>
    <col min="12557" max="12557" width="13.7265625" style="1" customWidth="1"/>
    <col min="12558" max="12558" width="12.26953125" style="1" bestFit="1" customWidth="1"/>
    <col min="12559" max="12801" width="11" style="1"/>
    <col min="12802" max="12802" width="13.54296875" style="1" customWidth="1"/>
    <col min="12803" max="12805" width="15.54296875" style="1" customWidth="1"/>
    <col min="12806" max="12806" width="14.36328125" style="1" bestFit="1" customWidth="1"/>
    <col min="12807" max="12807" width="17.54296875" style="1" customWidth="1"/>
    <col min="12808" max="12808" width="11.6328125" style="1" bestFit="1" customWidth="1"/>
    <col min="12809" max="12809" width="14.54296875" style="1" customWidth="1"/>
    <col min="12810" max="12810" width="15.54296875" style="1" customWidth="1"/>
    <col min="12811" max="12811" width="11" style="1"/>
    <col min="12812" max="12812" width="15.1796875" style="1" customWidth="1"/>
    <col min="12813" max="12813" width="13.7265625" style="1" customWidth="1"/>
    <col min="12814" max="12814" width="12.26953125" style="1" bestFit="1" customWidth="1"/>
    <col min="12815" max="13057" width="11" style="1"/>
    <col min="13058" max="13058" width="13.54296875" style="1" customWidth="1"/>
    <col min="13059" max="13061" width="15.54296875" style="1" customWidth="1"/>
    <col min="13062" max="13062" width="14.36328125" style="1" bestFit="1" customWidth="1"/>
    <col min="13063" max="13063" width="17.54296875" style="1" customWidth="1"/>
    <col min="13064" max="13064" width="11.6328125" style="1" bestFit="1" customWidth="1"/>
    <col min="13065" max="13065" width="14.54296875" style="1" customWidth="1"/>
    <col min="13066" max="13066" width="15.54296875" style="1" customWidth="1"/>
    <col min="13067" max="13067" width="11" style="1"/>
    <col min="13068" max="13068" width="15.1796875" style="1" customWidth="1"/>
    <col min="13069" max="13069" width="13.7265625" style="1" customWidth="1"/>
    <col min="13070" max="13070" width="12.26953125" style="1" bestFit="1" customWidth="1"/>
    <col min="13071" max="13313" width="11" style="1"/>
    <col min="13314" max="13314" width="13.54296875" style="1" customWidth="1"/>
    <col min="13315" max="13317" width="15.54296875" style="1" customWidth="1"/>
    <col min="13318" max="13318" width="14.36328125" style="1" bestFit="1" customWidth="1"/>
    <col min="13319" max="13319" width="17.54296875" style="1" customWidth="1"/>
    <col min="13320" max="13320" width="11.6328125" style="1" bestFit="1" customWidth="1"/>
    <col min="13321" max="13321" width="14.54296875" style="1" customWidth="1"/>
    <col min="13322" max="13322" width="15.54296875" style="1" customWidth="1"/>
    <col min="13323" max="13323" width="11" style="1"/>
    <col min="13324" max="13324" width="15.1796875" style="1" customWidth="1"/>
    <col min="13325" max="13325" width="13.7265625" style="1" customWidth="1"/>
    <col min="13326" max="13326" width="12.26953125" style="1" bestFit="1" customWidth="1"/>
    <col min="13327" max="13569" width="11" style="1"/>
    <col min="13570" max="13570" width="13.54296875" style="1" customWidth="1"/>
    <col min="13571" max="13573" width="15.54296875" style="1" customWidth="1"/>
    <col min="13574" max="13574" width="14.36328125" style="1" bestFit="1" customWidth="1"/>
    <col min="13575" max="13575" width="17.54296875" style="1" customWidth="1"/>
    <col min="13576" max="13576" width="11.6328125" style="1" bestFit="1" customWidth="1"/>
    <col min="13577" max="13577" width="14.54296875" style="1" customWidth="1"/>
    <col min="13578" max="13578" width="15.54296875" style="1" customWidth="1"/>
    <col min="13579" max="13579" width="11" style="1"/>
    <col min="13580" max="13580" width="15.1796875" style="1" customWidth="1"/>
    <col min="13581" max="13581" width="13.7265625" style="1" customWidth="1"/>
    <col min="13582" max="13582" width="12.26953125" style="1" bestFit="1" customWidth="1"/>
    <col min="13583" max="13825" width="11" style="1"/>
    <col min="13826" max="13826" width="13.54296875" style="1" customWidth="1"/>
    <col min="13827" max="13829" width="15.54296875" style="1" customWidth="1"/>
    <col min="13830" max="13830" width="14.36328125" style="1" bestFit="1" customWidth="1"/>
    <col min="13831" max="13831" width="17.54296875" style="1" customWidth="1"/>
    <col min="13832" max="13832" width="11.6328125" style="1" bestFit="1" customWidth="1"/>
    <col min="13833" max="13833" width="14.54296875" style="1" customWidth="1"/>
    <col min="13834" max="13834" width="15.54296875" style="1" customWidth="1"/>
    <col min="13835" max="13835" width="11" style="1"/>
    <col min="13836" max="13836" width="15.1796875" style="1" customWidth="1"/>
    <col min="13837" max="13837" width="13.7265625" style="1" customWidth="1"/>
    <col min="13838" max="13838" width="12.26953125" style="1" bestFit="1" customWidth="1"/>
    <col min="13839" max="14081" width="11" style="1"/>
    <col min="14082" max="14082" width="13.54296875" style="1" customWidth="1"/>
    <col min="14083" max="14085" width="15.54296875" style="1" customWidth="1"/>
    <col min="14086" max="14086" width="14.36328125" style="1" bestFit="1" customWidth="1"/>
    <col min="14087" max="14087" width="17.54296875" style="1" customWidth="1"/>
    <col min="14088" max="14088" width="11.6328125" style="1" bestFit="1" customWidth="1"/>
    <col min="14089" max="14089" width="14.54296875" style="1" customWidth="1"/>
    <col min="14090" max="14090" width="15.54296875" style="1" customWidth="1"/>
    <col min="14091" max="14091" width="11" style="1"/>
    <col min="14092" max="14092" width="15.1796875" style="1" customWidth="1"/>
    <col min="14093" max="14093" width="13.7265625" style="1" customWidth="1"/>
    <col min="14094" max="14094" width="12.26953125" style="1" bestFit="1" customWidth="1"/>
    <col min="14095" max="14337" width="11" style="1"/>
    <col min="14338" max="14338" width="13.54296875" style="1" customWidth="1"/>
    <col min="14339" max="14341" width="15.54296875" style="1" customWidth="1"/>
    <col min="14342" max="14342" width="14.36328125" style="1" bestFit="1" customWidth="1"/>
    <col min="14343" max="14343" width="17.54296875" style="1" customWidth="1"/>
    <col min="14344" max="14344" width="11.6328125" style="1" bestFit="1" customWidth="1"/>
    <col min="14345" max="14345" width="14.54296875" style="1" customWidth="1"/>
    <col min="14346" max="14346" width="15.54296875" style="1" customWidth="1"/>
    <col min="14347" max="14347" width="11" style="1"/>
    <col min="14348" max="14348" width="15.1796875" style="1" customWidth="1"/>
    <col min="14349" max="14349" width="13.7265625" style="1" customWidth="1"/>
    <col min="14350" max="14350" width="12.26953125" style="1" bestFit="1" customWidth="1"/>
    <col min="14351" max="14593" width="11" style="1"/>
    <col min="14594" max="14594" width="13.54296875" style="1" customWidth="1"/>
    <col min="14595" max="14597" width="15.54296875" style="1" customWidth="1"/>
    <col min="14598" max="14598" width="14.36328125" style="1" bestFit="1" customWidth="1"/>
    <col min="14599" max="14599" width="17.54296875" style="1" customWidth="1"/>
    <col min="14600" max="14600" width="11.6328125" style="1" bestFit="1" customWidth="1"/>
    <col min="14601" max="14601" width="14.54296875" style="1" customWidth="1"/>
    <col min="14602" max="14602" width="15.54296875" style="1" customWidth="1"/>
    <col min="14603" max="14603" width="11" style="1"/>
    <col min="14604" max="14604" width="15.1796875" style="1" customWidth="1"/>
    <col min="14605" max="14605" width="13.7265625" style="1" customWidth="1"/>
    <col min="14606" max="14606" width="12.26953125" style="1" bestFit="1" customWidth="1"/>
    <col min="14607" max="14849" width="11" style="1"/>
    <col min="14850" max="14850" width="13.54296875" style="1" customWidth="1"/>
    <col min="14851" max="14853" width="15.54296875" style="1" customWidth="1"/>
    <col min="14854" max="14854" width="14.36328125" style="1" bestFit="1" customWidth="1"/>
    <col min="14855" max="14855" width="17.54296875" style="1" customWidth="1"/>
    <col min="14856" max="14856" width="11.6328125" style="1" bestFit="1" customWidth="1"/>
    <col min="14857" max="14857" width="14.54296875" style="1" customWidth="1"/>
    <col min="14858" max="14858" width="15.54296875" style="1" customWidth="1"/>
    <col min="14859" max="14859" width="11" style="1"/>
    <col min="14860" max="14860" width="15.1796875" style="1" customWidth="1"/>
    <col min="14861" max="14861" width="13.7265625" style="1" customWidth="1"/>
    <col min="14862" max="14862" width="12.26953125" style="1" bestFit="1" customWidth="1"/>
    <col min="14863" max="15105" width="11" style="1"/>
    <col min="15106" max="15106" width="13.54296875" style="1" customWidth="1"/>
    <col min="15107" max="15109" width="15.54296875" style="1" customWidth="1"/>
    <col min="15110" max="15110" width="14.36328125" style="1" bestFit="1" customWidth="1"/>
    <col min="15111" max="15111" width="17.54296875" style="1" customWidth="1"/>
    <col min="15112" max="15112" width="11.6328125" style="1" bestFit="1" customWidth="1"/>
    <col min="15113" max="15113" width="14.54296875" style="1" customWidth="1"/>
    <col min="15114" max="15114" width="15.54296875" style="1" customWidth="1"/>
    <col min="15115" max="15115" width="11" style="1"/>
    <col min="15116" max="15116" width="15.1796875" style="1" customWidth="1"/>
    <col min="15117" max="15117" width="13.7265625" style="1" customWidth="1"/>
    <col min="15118" max="15118" width="12.26953125" style="1" bestFit="1" customWidth="1"/>
    <col min="15119" max="15361" width="11" style="1"/>
    <col min="15362" max="15362" width="13.54296875" style="1" customWidth="1"/>
    <col min="15363" max="15365" width="15.54296875" style="1" customWidth="1"/>
    <col min="15366" max="15366" width="14.36328125" style="1" bestFit="1" customWidth="1"/>
    <col min="15367" max="15367" width="17.54296875" style="1" customWidth="1"/>
    <col min="15368" max="15368" width="11.6328125" style="1" bestFit="1" customWidth="1"/>
    <col min="15369" max="15369" width="14.54296875" style="1" customWidth="1"/>
    <col min="15370" max="15370" width="15.54296875" style="1" customWidth="1"/>
    <col min="15371" max="15371" width="11" style="1"/>
    <col min="15372" max="15372" width="15.1796875" style="1" customWidth="1"/>
    <col min="15373" max="15373" width="13.7265625" style="1" customWidth="1"/>
    <col min="15374" max="15374" width="12.26953125" style="1" bestFit="1" customWidth="1"/>
    <col min="15375" max="15617" width="11" style="1"/>
    <col min="15618" max="15618" width="13.54296875" style="1" customWidth="1"/>
    <col min="15619" max="15621" width="15.54296875" style="1" customWidth="1"/>
    <col min="15622" max="15622" width="14.36328125" style="1" bestFit="1" customWidth="1"/>
    <col min="15623" max="15623" width="17.54296875" style="1" customWidth="1"/>
    <col min="15624" max="15624" width="11.6328125" style="1" bestFit="1" customWidth="1"/>
    <col min="15625" max="15625" width="14.54296875" style="1" customWidth="1"/>
    <col min="15626" max="15626" width="15.54296875" style="1" customWidth="1"/>
    <col min="15627" max="15627" width="11" style="1"/>
    <col min="15628" max="15628" width="15.1796875" style="1" customWidth="1"/>
    <col min="15629" max="15629" width="13.7265625" style="1" customWidth="1"/>
    <col min="15630" max="15630" width="12.26953125" style="1" bestFit="1" customWidth="1"/>
    <col min="15631" max="15873" width="11" style="1"/>
    <col min="15874" max="15874" width="13.54296875" style="1" customWidth="1"/>
    <col min="15875" max="15877" width="15.54296875" style="1" customWidth="1"/>
    <col min="15878" max="15878" width="14.36328125" style="1" bestFit="1" customWidth="1"/>
    <col min="15879" max="15879" width="17.54296875" style="1" customWidth="1"/>
    <col min="15880" max="15880" width="11.6328125" style="1" bestFit="1" customWidth="1"/>
    <col min="15881" max="15881" width="14.54296875" style="1" customWidth="1"/>
    <col min="15882" max="15882" width="15.54296875" style="1" customWidth="1"/>
    <col min="15883" max="15883" width="11" style="1"/>
    <col min="15884" max="15884" width="15.1796875" style="1" customWidth="1"/>
    <col min="15885" max="15885" width="13.7265625" style="1" customWidth="1"/>
    <col min="15886" max="15886" width="12.26953125" style="1" bestFit="1" customWidth="1"/>
    <col min="15887" max="16129" width="11" style="1"/>
    <col min="16130" max="16130" width="13.54296875" style="1" customWidth="1"/>
    <col min="16131" max="16133" width="15.54296875" style="1" customWidth="1"/>
    <col min="16134" max="16134" width="14.36328125" style="1" bestFit="1" customWidth="1"/>
    <col min="16135" max="16135" width="17.54296875" style="1" customWidth="1"/>
    <col min="16136" max="16136" width="11.6328125" style="1" bestFit="1" customWidth="1"/>
    <col min="16137" max="16137" width="14.54296875" style="1" customWidth="1"/>
    <col min="16138" max="16138" width="15.54296875" style="1" customWidth="1"/>
    <col min="16139" max="16139" width="11" style="1"/>
    <col min="16140" max="16140" width="15.1796875" style="1" customWidth="1"/>
    <col min="16141" max="16141" width="13.7265625" style="1" customWidth="1"/>
    <col min="16142" max="16142" width="12.26953125" style="1" bestFit="1" customWidth="1"/>
    <col min="16143" max="16384" width="11" style="1"/>
  </cols>
  <sheetData>
    <row r="1" spans="1:13" ht="28" customHeight="1" x14ac:dyDescent="0.2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</row>
    <row r="2" spans="1:13" ht="14.15" customHeight="1" x14ac:dyDescent="0.25">
      <c r="A2" s="2"/>
      <c r="B2" s="2"/>
      <c r="C2" s="3"/>
      <c r="D2" s="4"/>
      <c r="E2" s="5" t="s">
        <v>1</v>
      </c>
      <c r="F2" s="5"/>
      <c r="G2" s="5"/>
      <c r="H2" s="4"/>
      <c r="I2" s="4"/>
      <c r="J2" s="4"/>
    </row>
    <row r="3" spans="1:13" ht="5.15" customHeight="1" x14ac:dyDescent="0.3">
      <c r="A3" s="6"/>
      <c r="B3" s="6"/>
      <c r="C3" s="7"/>
      <c r="D3" s="7"/>
      <c r="E3" s="7"/>
      <c r="F3" s="7"/>
      <c r="G3" s="7"/>
      <c r="H3" s="7"/>
      <c r="I3" s="7"/>
      <c r="J3" s="7"/>
    </row>
    <row r="4" spans="1:13" x14ac:dyDescent="0.25">
      <c r="A4" s="62" t="s">
        <v>50</v>
      </c>
      <c r="B4" s="62"/>
      <c r="C4" s="62"/>
      <c r="D4" s="62"/>
      <c r="E4" s="62"/>
      <c r="F4" s="62"/>
      <c r="G4" s="62"/>
      <c r="H4" s="62"/>
      <c r="I4" s="62"/>
      <c r="J4" s="62"/>
    </row>
    <row r="5" spans="1:13" ht="12" thickBot="1" x14ac:dyDescent="0.3">
      <c r="A5" s="8"/>
      <c r="B5" s="8"/>
      <c r="C5" s="8"/>
      <c r="D5" s="8"/>
      <c r="E5" s="8"/>
      <c r="F5" s="8"/>
      <c r="G5" s="8"/>
      <c r="H5" s="8"/>
      <c r="I5" s="8"/>
      <c r="J5" s="8"/>
    </row>
    <row r="6" spans="1:13" ht="12.5" x14ac:dyDescent="0.25">
      <c r="A6" s="9"/>
      <c r="B6" s="9"/>
      <c r="C6" s="10" t="s">
        <v>2</v>
      </c>
      <c r="D6" s="10" t="s">
        <v>3</v>
      </c>
      <c r="E6" s="10" t="s">
        <v>4</v>
      </c>
      <c r="F6" s="10" t="s">
        <v>3</v>
      </c>
      <c r="G6" s="10" t="s">
        <v>5</v>
      </c>
      <c r="H6" s="10" t="s">
        <v>6</v>
      </c>
      <c r="I6" s="10" t="s">
        <v>7</v>
      </c>
      <c r="J6" s="10" t="s">
        <v>8</v>
      </c>
    </row>
    <row r="7" spans="1:13" x14ac:dyDescent="0.25">
      <c r="A7" s="11" t="s">
        <v>9</v>
      </c>
      <c r="B7" s="11" t="s">
        <v>10</v>
      </c>
      <c r="C7" s="11" t="s">
        <v>11</v>
      </c>
      <c r="D7" s="11" t="s">
        <v>12</v>
      </c>
      <c r="E7" s="11" t="s">
        <v>13</v>
      </c>
      <c r="F7" s="11" t="s">
        <v>14</v>
      </c>
      <c r="G7" s="11" t="s">
        <v>15</v>
      </c>
      <c r="H7" s="11"/>
      <c r="I7" s="11" t="s">
        <v>14</v>
      </c>
      <c r="J7" s="12" t="s">
        <v>16</v>
      </c>
    </row>
    <row r="8" spans="1:13" x14ac:dyDescent="0.25">
      <c r="A8" s="11"/>
      <c r="B8" s="11"/>
      <c r="C8" s="11"/>
      <c r="D8" s="11" t="s">
        <v>17</v>
      </c>
      <c r="E8" s="11" t="s">
        <v>18</v>
      </c>
      <c r="F8" s="11" t="s">
        <v>18</v>
      </c>
      <c r="G8" s="11" t="s">
        <v>19</v>
      </c>
      <c r="H8" s="11"/>
      <c r="I8" s="11"/>
      <c r="J8" s="12"/>
    </row>
    <row r="9" spans="1:13" ht="12" thickBot="1" x14ac:dyDescent="0.3">
      <c r="A9" s="11"/>
      <c r="B9" s="11"/>
      <c r="C9" s="12" t="s">
        <v>20</v>
      </c>
      <c r="D9" s="12" t="s">
        <v>21</v>
      </c>
      <c r="E9" s="12" t="s">
        <v>22</v>
      </c>
      <c r="F9" s="12" t="s">
        <v>23</v>
      </c>
      <c r="G9" s="12" t="s">
        <v>24</v>
      </c>
      <c r="H9" s="12" t="s">
        <v>25</v>
      </c>
      <c r="I9" s="12" t="s">
        <v>26</v>
      </c>
      <c r="J9" s="12" t="s">
        <v>27</v>
      </c>
    </row>
    <row r="10" spans="1:13" ht="23" customHeight="1" x14ac:dyDescent="0.25">
      <c r="A10" s="13">
        <v>39798</v>
      </c>
      <c r="B10" s="14" t="s">
        <v>10</v>
      </c>
      <c r="C10" s="15">
        <v>2753185</v>
      </c>
      <c r="D10" s="16">
        <v>0</v>
      </c>
      <c r="E10" s="16">
        <v>0</v>
      </c>
      <c r="F10" s="16">
        <f t="shared" ref="F10:F36" si="0">+D10-E10</f>
        <v>0</v>
      </c>
      <c r="G10" s="16">
        <v>570000</v>
      </c>
      <c r="H10" s="16">
        <v>0</v>
      </c>
      <c r="I10" s="16">
        <f>+G10-H10</f>
        <v>570000</v>
      </c>
      <c r="J10" s="17">
        <f>+C10+F10-I10</f>
        <v>2183185</v>
      </c>
      <c r="M10" s="18"/>
    </row>
    <row r="11" spans="1:13" ht="23" customHeight="1" x14ac:dyDescent="0.25">
      <c r="A11" s="19">
        <v>39814</v>
      </c>
      <c r="B11" s="20"/>
      <c r="C11" s="21">
        <f>J10</f>
        <v>2183185</v>
      </c>
      <c r="D11" s="21">
        <v>0</v>
      </c>
      <c r="E11" s="21">
        <v>0</v>
      </c>
      <c r="F11" s="21">
        <f t="shared" si="0"/>
        <v>0</v>
      </c>
      <c r="G11" s="21">
        <v>1640000</v>
      </c>
      <c r="H11" s="21">
        <v>0</v>
      </c>
      <c r="I11" s="21">
        <f t="shared" ref="I11:I36" si="1">+G11-H11</f>
        <v>1640000</v>
      </c>
      <c r="J11" s="22">
        <f t="shared" ref="J11:J74" si="2">+C11+F11-I11</f>
        <v>543185</v>
      </c>
      <c r="M11" s="18"/>
    </row>
    <row r="12" spans="1:13" ht="23" customHeight="1" x14ac:dyDescent="0.25">
      <c r="A12" s="19">
        <v>39845</v>
      </c>
      <c r="B12" s="20"/>
      <c r="C12" s="21">
        <f t="shared" ref="C12:C19" si="3">J11</f>
        <v>543185</v>
      </c>
      <c r="D12" s="21">
        <v>0</v>
      </c>
      <c r="E12" s="21">
        <v>0</v>
      </c>
      <c r="F12" s="21">
        <f t="shared" si="0"/>
        <v>0</v>
      </c>
      <c r="G12" s="21">
        <v>220000</v>
      </c>
      <c r="H12" s="21">
        <v>0</v>
      </c>
      <c r="I12" s="21">
        <f t="shared" si="1"/>
        <v>220000</v>
      </c>
      <c r="J12" s="22">
        <f t="shared" si="2"/>
        <v>323185</v>
      </c>
      <c r="M12" s="18"/>
    </row>
    <row r="13" spans="1:13" ht="23" customHeight="1" x14ac:dyDescent="0.25">
      <c r="A13" s="19">
        <v>39873</v>
      </c>
      <c r="B13" s="20"/>
      <c r="C13" s="21">
        <f t="shared" si="3"/>
        <v>323185</v>
      </c>
      <c r="D13" s="21">
        <v>0</v>
      </c>
      <c r="E13" s="21">
        <v>0</v>
      </c>
      <c r="F13" s="21">
        <f t="shared" si="0"/>
        <v>0</v>
      </c>
      <c r="G13" s="21">
        <v>0</v>
      </c>
      <c r="H13" s="21">
        <v>0</v>
      </c>
      <c r="I13" s="21">
        <f t="shared" si="1"/>
        <v>0</v>
      </c>
      <c r="J13" s="22">
        <f t="shared" si="2"/>
        <v>323185</v>
      </c>
      <c r="M13" s="18"/>
    </row>
    <row r="14" spans="1:13" ht="23" customHeight="1" x14ac:dyDescent="0.25">
      <c r="A14" s="19">
        <v>39904</v>
      </c>
      <c r="B14" s="20"/>
      <c r="C14" s="21">
        <f t="shared" si="3"/>
        <v>323185</v>
      </c>
      <c r="D14" s="21">
        <v>0</v>
      </c>
      <c r="E14" s="21">
        <v>0</v>
      </c>
      <c r="F14" s="21">
        <f t="shared" si="0"/>
        <v>0</v>
      </c>
      <c r="G14" s="21">
        <v>0</v>
      </c>
      <c r="H14" s="21">
        <v>0</v>
      </c>
      <c r="I14" s="21">
        <f t="shared" si="1"/>
        <v>0</v>
      </c>
      <c r="J14" s="22">
        <f t="shared" si="2"/>
        <v>323185</v>
      </c>
      <c r="M14" s="18"/>
    </row>
    <row r="15" spans="1:13" ht="23" customHeight="1" x14ac:dyDescent="0.25">
      <c r="A15" s="19">
        <v>39934</v>
      </c>
      <c r="B15" s="20"/>
      <c r="C15" s="21">
        <f t="shared" si="3"/>
        <v>323185</v>
      </c>
      <c r="D15" s="21">
        <v>0</v>
      </c>
      <c r="E15" s="21">
        <v>16.100000000000001</v>
      </c>
      <c r="F15" s="21">
        <f t="shared" si="0"/>
        <v>-16.100000000000001</v>
      </c>
      <c r="G15" s="21">
        <v>144000</v>
      </c>
      <c r="H15" s="21">
        <v>0</v>
      </c>
      <c r="I15" s="21">
        <f t="shared" si="1"/>
        <v>144000</v>
      </c>
      <c r="J15" s="22">
        <f t="shared" si="2"/>
        <v>179168.90000000002</v>
      </c>
      <c r="M15" s="18"/>
    </row>
    <row r="16" spans="1:13" ht="23" customHeight="1" x14ac:dyDescent="0.25">
      <c r="A16" s="19">
        <v>39965</v>
      </c>
      <c r="B16" s="20"/>
      <c r="C16" s="21">
        <f t="shared" si="3"/>
        <v>179168.90000000002</v>
      </c>
      <c r="D16" s="21">
        <v>0</v>
      </c>
      <c r="E16" s="21">
        <v>118.45</v>
      </c>
      <c r="F16" s="21">
        <f t="shared" si="0"/>
        <v>-118.45</v>
      </c>
      <c r="G16" s="21">
        <v>0</v>
      </c>
      <c r="H16" s="21">
        <v>0</v>
      </c>
      <c r="I16" s="21">
        <f t="shared" si="1"/>
        <v>0</v>
      </c>
      <c r="J16" s="22">
        <f t="shared" si="2"/>
        <v>179050.45</v>
      </c>
      <c r="M16" s="18"/>
    </row>
    <row r="17" spans="1:13" ht="23" customHeight="1" x14ac:dyDescent="0.25">
      <c r="A17" s="19">
        <v>39995</v>
      </c>
      <c r="B17" s="20"/>
      <c r="C17" s="21">
        <f t="shared" si="3"/>
        <v>179050.45</v>
      </c>
      <c r="D17" s="21">
        <v>0</v>
      </c>
      <c r="E17" s="21">
        <v>8.0500000000000007</v>
      </c>
      <c r="F17" s="21">
        <f t="shared" si="0"/>
        <v>-8.0500000000000007</v>
      </c>
      <c r="G17" s="21">
        <v>50000</v>
      </c>
      <c r="H17" s="21">
        <v>0</v>
      </c>
      <c r="I17" s="21">
        <f t="shared" si="1"/>
        <v>50000</v>
      </c>
      <c r="J17" s="22">
        <f t="shared" si="2"/>
        <v>129042.40000000002</v>
      </c>
      <c r="M17" s="18"/>
    </row>
    <row r="18" spans="1:13" ht="23" customHeight="1" x14ac:dyDescent="0.25">
      <c r="A18" s="19">
        <v>40026</v>
      </c>
      <c r="B18" s="20"/>
      <c r="C18" s="21">
        <f t="shared" si="3"/>
        <v>129042.40000000002</v>
      </c>
      <c r="D18" s="21">
        <v>0</v>
      </c>
      <c r="E18" s="21">
        <v>12.65</v>
      </c>
      <c r="F18" s="21">
        <f t="shared" si="0"/>
        <v>-12.65</v>
      </c>
      <c r="G18" s="21">
        <v>0</v>
      </c>
      <c r="H18" s="21">
        <v>0</v>
      </c>
      <c r="I18" s="21">
        <f t="shared" si="1"/>
        <v>0</v>
      </c>
      <c r="J18" s="22">
        <f t="shared" si="2"/>
        <v>129029.75000000003</v>
      </c>
      <c r="M18" s="18"/>
    </row>
    <row r="19" spans="1:13" ht="23" customHeight="1" x14ac:dyDescent="0.25">
      <c r="A19" s="19">
        <v>40057</v>
      </c>
      <c r="B19" s="20"/>
      <c r="C19" s="21">
        <f t="shared" si="3"/>
        <v>129029.75000000003</v>
      </c>
      <c r="D19" s="21">
        <v>0</v>
      </c>
      <c r="E19" s="21">
        <v>0</v>
      </c>
      <c r="F19" s="21">
        <f t="shared" si="0"/>
        <v>0</v>
      </c>
      <c r="G19" s="21">
        <v>0</v>
      </c>
      <c r="H19" s="21">
        <v>0</v>
      </c>
      <c r="I19" s="21">
        <f t="shared" si="1"/>
        <v>0</v>
      </c>
      <c r="J19" s="22">
        <f t="shared" si="2"/>
        <v>129029.75000000003</v>
      </c>
      <c r="M19" s="18"/>
    </row>
    <row r="20" spans="1:13" ht="23" customHeight="1" x14ac:dyDescent="0.25">
      <c r="A20" s="19">
        <v>40087</v>
      </c>
      <c r="B20" s="20" t="s">
        <v>10</v>
      </c>
      <c r="C20" s="23">
        <v>1888819</v>
      </c>
      <c r="D20" s="21">
        <v>0</v>
      </c>
      <c r="E20" s="21">
        <v>32.200000000000003</v>
      </c>
      <c r="F20" s="21">
        <f t="shared" si="0"/>
        <v>-32.200000000000003</v>
      </c>
      <c r="G20" s="21">
        <v>179185</v>
      </c>
      <c r="H20" s="21">
        <v>0</v>
      </c>
      <c r="I20" s="21">
        <f t="shared" si="1"/>
        <v>179185</v>
      </c>
      <c r="J20" s="22">
        <f t="shared" si="2"/>
        <v>1709601.8</v>
      </c>
      <c r="M20" s="18"/>
    </row>
    <row r="21" spans="1:13" ht="23" customHeight="1" x14ac:dyDescent="0.25">
      <c r="A21" s="19">
        <v>40118</v>
      </c>
      <c r="B21" s="20"/>
      <c r="C21" s="21">
        <f t="shared" ref="C21:C26" si="4">J20</f>
        <v>1709601.8</v>
      </c>
      <c r="D21" s="21">
        <v>0</v>
      </c>
      <c r="E21" s="21">
        <v>13.8</v>
      </c>
      <c r="F21" s="21">
        <f t="shared" si="0"/>
        <v>-13.8</v>
      </c>
      <c r="G21" s="21">
        <v>1168000</v>
      </c>
      <c r="H21" s="21">
        <v>0</v>
      </c>
      <c r="I21" s="21">
        <f t="shared" si="1"/>
        <v>1168000</v>
      </c>
      <c r="J21" s="22">
        <f t="shared" si="2"/>
        <v>541588</v>
      </c>
      <c r="M21" s="18"/>
    </row>
    <row r="22" spans="1:13" ht="23" customHeight="1" x14ac:dyDescent="0.25">
      <c r="A22" s="19">
        <v>40148</v>
      </c>
      <c r="B22" s="20"/>
      <c r="C22" s="21">
        <f t="shared" si="4"/>
        <v>541588</v>
      </c>
      <c r="D22" s="21">
        <v>0</v>
      </c>
      <c r="E22" s="21">
        <v>9.1999999999999993</v>
      </c>
      <c r="F22" s="21">
        <f t="shared" si="0"/>
        <v>-9.1999999999999993</v>
      </c>
      <c r="G22" s="21">
        <v>204000</v>
      </c>
      <c r="H22" s="21">
        <v>0</v>
      </c>
      <c r="I22" s="21">
        <f t="shared" si="1"/>
        <v>204000</v>
      </c>
      <c r="J22" s="22">
        <f t="shared" si="2"/>
        <v>337578.80000000005</v>
      </c>
      <c r="M22" s="18"/>
    </row>
    <row r="23" spans="1:13" ht="23" customHeight="1" x14ac:dyDescent="0.25">
      <c r="A23" s="19">
        <v>40179</v>
      </c>
      <c r="B23" s="20"/>
      <c r="C23" s="21">
        <f t="shared" si="4"/>
        <v>337578.80000000005</v>
      </c>
      <c r="D23" s="21">
        <v>0</v>
      </c>
      <c r="E23" s="21">
        <v>33.64</v>
      </c>
      <c r="F23" s="21">
        <f t="shared" si="0"/>
        <v>-33.64</v>
      </c>
      <c r="G23" s="21">
        <v>0</v>
      </c>
      <c r="H23" s="21">
        <v>0</v>
      </c>
      <c r="I23" s="21">
        <f t="shared" si="1"/>
        <v>0</v>
      </c>
      <c r="J23" s="22">
        <f t="shared" si="2"/>
        <v>337545.16000000003</v>
      </c>
      <c r="M23" s="18"/>
    </row>
    <row r="24" spans="1:13" ht="23" customHeight="1" x14ac:dyDescent="0.25">
      <c r="A24" s="19">
        <v>40210</v>
      </c>
      <c r="B24" s="20"/>
      <c r="C24" s="21">
        <f t="shared" si="4"/>
        <v>337545.16000000003</v>
      </c>
      <c r="D24" s="21">
        <v>0</v>
      </c>
      <c r="E24" s="21">
        <v>9.2799999999999994</v>
      </c>
      <c r="F24" s="21">
        <f t="shared" si="0"/>
        <v>-9.2799999999999994</v>
      </c>
      <c r="G24" s="21">
        <v>50000</v>
      </c>
      <c r="H24" s="21">
        <v>0</v>
      </c>
      <c r="I24" s="21">
        <f t="shared" si="1"/>
        <v>50000</v>
      </c>
      <c r="J24" s="22">
        <f t="shared" si="2"/>
        <v>287535.88</v>
      </c>
      <c r="M24" s="18"/>
    </row>
    <row r="25" spans="1:13" ht="23" customHeight="1" x14ac:dyDescent="0.25">
      <c r="A25" s="19">
        <v>40238</v>
      </c>
      <c r="B25" s="20"/>
      <c r="C25" s="21">
        <f t="shared" si="4"/>
        <v>287535.88</v>
      </c>
      <c r="D25" s="21">
        <v>0</v>
      </c>
      <c r="E25" s="21">
        <v>12.76</v>
      </c>
      <c r="F25" s="21">
        <f t="shared" si="0"/>
        <v>-12.76</v>
      </c>
      <c r="G25" s="21">
        <v>45000</v>
      </c>
      <c r="H25" s="21">
        <v>0</v>
      </c>
      <c r="I25" s="21">
        <f t="shared" si="1"/>
        <v>45000</v>
      </c>
      <c r="J25" s="22">
        <f t="shared" si="2"/>
        <v>242523.12</v>
      </c>
      <c r="M25" s="18"/>
    </row>
    <row r="26" spans="1:13" ht="23" customHeight="1" x14ac:dyDescent="0.25">
      <c r="A26" s="19">
        <v>40269</v>
      </c>
      <c r="B26" s="20"/>
      <c r="C26" s="21">
        <f t="shared" si="4"/>
        <v>242523.12</v>
      </c>
      <c r="D26" s="21">
        <v>0</v>
      </c>
      <c r="E26" s="21">
        <v>0</v>
      </c>
      <c r="F26" s="21">
        <f t="shared" si="0"/>
        <v>0</v>
      </c>
      <c r="G26" s="21">
        <v>100000</v>
      </c>
      <c r="H26" s="21">
        <v>0</v>
      </c>
      <c r="I26" s="21">
        <f t="shared" si="1"/>
        <v>100000</v>
      </c>
      <c r="J26" s="22">
        <f t="shared" si="2"/>
        <v>142523.12</v>
      </c>
      <c r="M26" s="18"/>
    </row>
    <row r="27" spans="1:13" ht="23" customHeight="1" x14ac:dyDescent="0.25">
      <c r="A27" s="19">
        <v>40299</v>
      </c>
      <c r="B27" s="20" t="s">
        <v>10</v>
      </c>
      <c r="C27" s="23">
        <v>451144</v>
      </c>
      <c r="D27" s="21">
        <v>0</v>
      </c>
      <c r="E27" s="21">
        <v>23.2</v>
      </c>
      <c r="F27" s="21">
        <f t="shared" si="0"/>
        <v>-23.2</v>
      </c>
      <c r="G27" s="21">
        <f>137500</f>
        <v>137500</v>
      </c>
      <c r="H27" s="21">
        <v>0</v>
      </c>
      <c r="I27" s="21">
        <f t="shared" si="1"/>
        <v>137500</v>
      </c>
      <c r="J27" s="22">
        <f t="shared" si="2"/>
        <v>313620.8</v>
      </c>
      <c r="M27" s="18"/>
    </row>
    <row r="28" spans="1:13" ht="23" customHeight="1" x14ac:dyDescent="0.25">
      <c r="A28" s="19">
        <v>40330</v>
      </c>
      <c r="B28" s="20"/>
      <c r="C28" s="21">
        <f>J27</f>
        <v>313620.8</v>
      </c>
      <c r="D28" s="21">
        <v>0</v>
      </c>
      <c r="E28" s="21">
        <v>4.6399999999999997</v>
      </c>
      <c r="F28" s="21">
        <f t="shared" si="0"/>
        <v>-4.6399999999999997</v>
      </c>
      <c r="G28" s="21">
        <v>83500</v>
      </c>
      <c r="H28" s="21">
        <v>0</v>
      </c>
      <c r="I28" s="21">
        <f t="shared" si="1"/>
        <v>83500</v>
      </c>
      <c r="J28" s="22">
        <f t="shared" si="2"/>
        <v>230116.15999999997</v>
      </c>
      <c r="M28" s="18"/>
    </row>
    <row r="29" spans="1:13" ht="23" customHeight="1" x14ac:dyDescent="0.25">
      <c r="A29" s="19">
        <v>40360</v>
      </c>
      <c r="B29" s="20"/>
      <c r="C29" s="21">
        <f>J28</f>
        <v>230116.15999999997</v>
      </c>
      <c r="D29" s="21">
        <v>0</v>
      </c>
      <c r="E29" s="21">
        <v>9.2799999999999994</v>
      </c>
      <c r="F29" s="21">
        <f t="shared" si="0"/>
        <v>-9.2799999999999994</v>
      </c>
      <c r="G29" s="21">
        <v>0</v>
      </c>
      <c r="H29" s="21">
        <v>0</v>
      </c>
      <c r="I29" s="21">
        <f t="shared" si="1"/>
        <v>0</v>
      </c>
      <c r="J29" s="22">
        <f t="shared" si="2"/>
        <v>230106.87999999998</v>
      </c>
      <c r="M29" s="18"/>
    </row>
    <row r="30" spans="1:13" ht="23" customHeight="1" x14ac:dyDescent="0.25">
      <c r="A30" s="19">
        <v>40391</v>
      </c>
      <c r="B30" s="20"/>
      <c r="C30" s="21">
        <f>J29</f>
        <v>230106.87999999998</v>
      </c>
      <c r="D30" s="21">
        <v>0</v>
      </c>
      <c r="E30" s="21">
        <v>0</v>
      </c>
      <c r="F30" s="21">
        <f t="shared" si="0"/>
        <v>0</v>
      </c>
      <c r="G30" s="21">
        <v>194893.09</v>
      </c>
      <c r="H30" s="21">
        <v>0</v>
      </c>
      <c r="I30" s="21">
        <f t="shared" si="1"/>
        <v>194893.09</v>
      </c>
      <c r="J30" s="22">
        <f t="shared" si="2"/>
        <v>35213.789999999979</v>
      </c>
      <c r="M30" s="18"/>
    </row>
    <row r="31" spans="1:13" ht="23" customHeight="1" x14ac:dyDescent="0.25">
      <c r="A31" s="19">
        <v>40422</v>
      </c>
      <c r="B31" s="20"/>
      <c r="C31" s="21">
        <f>J30</f>
        <v>35213.789999999979</v>
      </c>
      <c r="D31" s="21">
        <v>0</v>
      </c>
      <c r="E31" s="21">
        <v>5.22</v>
      </c>
      <c r="F31" s="21">
        <f t="shared" si="0"/>
        <v>-5.22</v>
      </c>
      <c r="G31" s="21">
        <v>0</v>
      </c>
      <c r="H31" s="21">
        <v>0</v>
      </c>
      <c r="I31" s="21">
        <f t="shared" si="1"/>
        <v>0</v>
      </c>
      <c r="J31" s="22">
        <f t="shared" si="2"/>
        <v>35208.569999999978</v>
      </c>
      <c r="M31" s="18"/>
    </row>
    <row r="32" spans="1:13" ht="23" customHeight="1" x14ac:dyDescent="0.25">
      <c r="A32" s="19">
        <v>40461</v>
      </c>
      <c r="B32" s="20" t="s">
        <v>10</v>
      </c>
      <c r="C32" s="23">
        <v>1853958</v>
      </c>
      <c r="D32" s="21">
        <v>0</v>
      </c>
      <c r="E32" s="24">
        <v>1.74</v>
      </c>
      <c r="F32" s="24">
        <f t="shared" si="0"/>
        <v>-1.74</v>
      </c>
      <c r="G32" s="24">
        <v>611241</v>
      </c>
      <c r="H32" s="24">
        <v>0</v>
      </c>
      <c r="I32" s="24">
        <f t="shared" si="1"/>
        <v>611241</v>
      </c>
      <c r="J32" s="22">
        <f t="shared" si="2"/>
        <v>1242715.26</v>
      </c>
      <c r="M32" s="25"/>
    </row>
    <row r="33" spans="1:14" ht="23" customHeight="1" x14ac:dyDescent="0.25">
      <c r="A33" s="19">
        <v>40493</v>
      </c>
      <c r="B33" s="20"/>
      <c r="C33" s="21">
        <f t="shared" ref="C33:C39" si="5">J32</f>
        <v>1242715.26</v>
      </c>
      <c r="D33" s="21">
        <v>0</v>
      </c>
      <c r="E33" s="24">
        <v>4.6399999999999997</v>
      </c>
      <c r="F33" s="24">
        <f t="shared" si="0"/>
        <v>-4.6399999999999997</v>
      </c>
      <c r="G33" s="24">
        <v>181345</v>
      </c>
      <c r="H33" s="24">
        <v>0</v>
      </c>
      <c r="I33" s="24">
        <f t="shared" si="1"/>
        <v>181345</v>
      </c>
      <c r="J33" s="22">
        <f t="shared" si="2"/>
        <v>1061365.6200000001</v>
      </c>
      <c r="M33" s="18"/>
    </row>
    <row r="34" spans="1:14" ht="23" customHeight="1" x14ac:dyDescent="0.25">
      <c r="A34" s="19">
        <v>40524</v>
      </c>
      <c r="B34" s="20"/>
      <c r="C34" s="21">
        <f t="shared" si="5"/>
        <v>1061365.6200000001</v>
      </c>
      <c r="D34" s="21">
        <v>0</v>
      </c>
      <c r="E34" s="21">
        <v>9.86</v>
      </c>
      <c r="F34" s="21">
        <f t="shared" si="0"/>
        <v>-9.86</v>
      </c>
      <c r="G34" s="21">
        <v>101942</v>
      </c>
      <c r="H34" s="21">
        <v>102</v>
      </c>
      <c r="I34" s="21">
        <f t="shared" si="1"/>
        <v>101840</v>
      </c>
      <c r="J34" s="22">
        <f t="shared" si="2"/>
        <v>959515.76</v>
      </c>
      <c r="M34" s="18"/>
      <c r="N34" s="18"/>
    </row>
    <row r="35" spans="1:14" ht="23" customHeight="1" x14ac:dyDescent="0.25">
      <c r="A35" s="19">
        <v>40544</v>
      </c>
      <c r="B35" s="20"/>
      <c r="C35" s="24">
        <f t="shared" si="5"/>
        <v>959515.76</v>
      </c>
      <c r="D35" s="24">
        <v>0</v>
      </c>
      <c r="E35" s="24">
        <v>0</v>
      </c>
      <c r="F35" s="24">
        <f t="shared" si="0"/>
        <v>0</v>
      </c>
      <c r="G35" s="24">
        <v>93328.08</v>
      </c>
      <c r="H35" s="24">
        <v>19844</v>
      </c>
      <c r="I35" s="24">
        <f t="shared" si="1"/>
        <v>73484.08</v>
      </c>
      <c r="J35" s="22">
        <f t="shared" si="2"/>
        <v>886031.68</v>
      </c>
      <c r="M35" s="18"/>
      <c r="N35" s="18"/>
    </row>
    <row r="36" spans="1:14" ht="23" customHeight="1" x14ac:dyDescent="0.25">
      <c r="A36" s="19">
        <v>40575</v>
      </c>
      <c r="B36" s="20"/>
      <c r="C36" s="24">
        <f t="shared" si="5"/>
        <v>886031.68</v>
      </c>
      <c r="D36" s="24">
        <v>0</v>
      </c>
      <c r="E36" s="24">
        <f>25+4+25+4</f>
        <v>58</v>
      </c>
      <c r="F36" s="24">
        <f t="shared" si="0"/>
        <v>-58</v>
      </c>
      <c r="G36" s="24">
        <f>3495+6000+18000+15000+80000+70000</f>
        <v>192495</v>
      </c>
      <c r="H36" s="24">
        <v>5388</v>
      </c>
      <c r="I36" s="24">
        <f t="shared" si="1"/>
        <v>187107</v>
      </c>
      <c r="J36" s="22">
        <f t="shared" si="2"/>
        <v>698866.68</v>
      </c>
      <c r="M36" s="18"/>
      <c r="N36" s="18"/>
    </row>
    <row r="37" spans="1:14" ht="23" customHeight="1" x14ac:dyDescent="0.25">
      <c r="A37" s="19">
        <v>40603</v>
      </c>
      <c r="B37" s="20"/>
      <c r="C37" s="24">
        <f t="shared" si="5"/>
        <v>698866.68</v>
      </c>
      <c r="D37" s="24">
        <v>0</v>
      </c>
      <c r="E37" s="24">
        <v>0</v>
      </c>
      <c r="F37" s="24">
        <f>+D37-E37</f>
        <v>0</v>
      </c>
      <c r="G37" s="24">
        <v>382216.44</v>
      </c>
      <c r="H37" s="24">
        <v>0</v>
      </c>
      <c r="I37" s="24">
        <f>+G37-H37</f>
        <v>382216.44</v>
      </c>
      <c r="J37" s="22">
        <f t="shared" si="2"/>
        <v>316650.24000000005</v>
      </c>
      <c r="M37" s="18"/>
      <c r="N37" s="18"/>
    </row>
    <row r="38" spans="1:14" ht="23" customHeight="1" x14ac:dyDescent="0.25">
      <c r="A38" s="19">
        <v>40634</v>
      </c>
      <c r="B38" s="20"/>
      <c r="C38" s="24">
        <f t="shared" si="5"/>
        <v>316650.24000000005</v>
      </c>
      <c r="D38" s="24">
        <v>0</v>
      </c>
      <c r="E38" s="24">
        <v>0</v>
      </c>
      <c r="F38" s="24">
        <f>+D38-E38</f>
        <v>0</v>
      </c>
      <c r="G38" s="24">
        <v>22021.119999999999</v>
      </c>
      <c r="H38" s="24">
        <v>5413.65</v>
      </c>
      <c r="I38" s="24">
        <f>+G38-H38</f>
        <v>16607.47</v>
      </c>
      <c r="J38" s="22">
        <f t="shared" si="2"/>
        <v>300042.77</v>
      </c>
      <c r="M38" s="18"/>
      <c r="N38" s="18"/>
    </row>
    <row r="39" spans="1:14" ht="23" customHeight="1" x14ac:dyDescent="0.25">
      <c r="A39" s="19">
        <v>40664</v>
      </c>
      <c r="B39" s="20"/>
      <c r="C39" s="24">
        <f t="shared" si="5"/>
        <v>300042.77</v>
      </c>
      <c r="D39" s="24">
        <v>0</v>
      </c>
      <c r="E39" s="24">
        <v>29</v>
      </c>
      <c r="F39" s="24">
        <f t="shared" ref="F39:F102" si="6">+D39-E39</f>
        <v>-29</v>
      </c>
      <c r="G39" s="24">
        <v>218742</v>
      </c>
      <c r="H39" s="24">
        <v>0</v>
      </c>
      <c r="I39" s="24">
        <f t="shared" ref="I39:I89" si="7">+G39-H39</f>
        <v>218742</v>
      </c>
      <c r="J39" s="22">
        <f t="shared" si="2"/>
        <v>81271.770000000019</v>
      </c>
      <c r="M39" s="18"/>
      <c r="N39" s="18"/>
    </row>
    <row r="40" spans="1:14" ht="23" customHeight="1" x14ac:dyDescent="0.25">
      <c r="A40" s="19">
        <v>40695</v>
      </c>
      <c r="B40" s="20" t="s">
        <v>10</v>
      </c>
      <c r="C40" s="26">
        <v>293015</v>
      </c>
      <c r="D40" s="24">
        <v>0</v>
      </c>
      <c r="E40" s="24">
        <v>5.22</v>
      </c>
      <c r="F40" s="24">
        <f t="shared" si="6"/>
        <v>-5.22</v>
      </c>
      <c r="G40" s="24">
        <v>362894</v>
      </c>
      <c r="H40" s="24"/>
      <c r="I40" s="24">
        <f t="shared" si="7"/>
        <v>362894</v>
      </c>
      <c r="J40" s="22">
        <f t="shared" si="2"/>
        <v>-69884.219999999972</v>
      </c>
      <c r="M40" s="18"/>
      <c r="N40" s="18"/>
    </row>
    <row r="41" spans="1:14" ht="23" customHeight="1" x14ac:dyDescent="0.25">
      <c r="A41" s="19">
        <v>40725</v>
      </c>
      <c r="B41" s="20"/>
      <c r="C41" s="24">
        <f>J40</f>
        <v>-69884.219999999972</v>
      </c>
      <c r="D41" s="24">
        <v>0</v>
      </c>
      <c r="E41" s="24">
        <v>5.22</v>
      </c>
      <c r="F41" s="24">
        <f t="shared" si="6"/>
        <v>-5.22</v>
      </c>
      <c r="G41" s="24">
        <v>6000</v>
      </c>
      <c r="H41" s="24"/>
      <c r="I41" s="24">
        <f t="shared" si="7"/>
        <v>6000</v>
      </c>
      <c r="J41" s="22">
        <f t="shared" si="2"/>
        <v>-75889.439999999973</v>
      </c>
      <c r="M41" s="25"/>
      <c r="N41" s="18"/>
    </row>
    <row r="42" spans="1:14" ht="23" customHeight="1" x14ac:dyDescent="0.25">
      <c r="A42" s="19">
        <v>40756</v>
      </c>
      <c r="B42" s="20"/>
      <c r="C42" s="24">
        <f t="shared" ref="C42:C48" si="8">J41</f>
        <v>-75889.439999999973</v>
      </c>
      <c r="D42" s="24">
        <v>0</v>
      </c>
      <c r="E42" s="24">
        <v>0</v>
      </c>
      <c r="F42" s="24">
        <f t="shared" si="6"/>
        <v>0</v>
      </c>
      <c r="G42" s="24">
        <v>8731.52</v>
      </c>
      <c r="H42" s="24">
        <v>0</v>
      </c>
      <c r="I42" s="24">
        <f t="shared" si="7"/>
        <v>8731.52</v>
      </c>
      <c r="J42" s="22">
        <f t="shared" si="2"/>
        <v>-84620.959999999977</v>
      </c>
      <c r="M42" s="18"/>
      <c r="N42" s="18"/>
    </row>
    <row r="43" spans="1:14" ht="23" customHeight="1" x14ac:dyDescent="0.25">
      <c r="A43" s="19">
        <v>40787</v>
      </c>
      <c r="B43" s="20"/>
      <c r="C43" s="24">
        <f t="shared" si="8"/>
        <v>-84620.959999999977</v>
      </c>
      <c r="D43" s="24">
        <v>0</v>
      </c>
      <c r="E43" s="24">
        <v>1.74</v>
      </c>
      <c r="F43" s="24">
        <f t="shared" si="6"/>
        <v>-1.74</v>
      </c>
      <c r="G43" s="24">
        <v>58390.33</v>
      </c>
      <c r="H43" s="24">
        <v>0</v>
      </c>
      <c r="I43" s="24">
        <f t="shared" si="7"/>
        <v>58390.33</v>
      </c>
      <c r="J43" s="22">
        <f t="shared" si="2"/>
        <v>-143013.02999999997</v>
      </c>
      <c r="M43" s="25"/>
      <c r="N43" s="18"/>
    </row>
    <row r="44" spans="1:14" ht="23" customHeight="1" x14ac:dyDescent="0.25">
      <c r="A44" s="19">
        <v>40817</v>
      </c>
      <c r="B44" s="20"/>
      <c r="C44" s="21">
        <f t="shared" si="8"/>
        <v>-143013.02999999997</v>
      </c>
      <c r="D44" s="21">
        <v>0</v>
      </c>
      <c r="E44" s="21">
        <v>5.22</v>
      </c>
      <c r="F44" s="21">
        <f t="shared" si="6"/>
        <v>-5.22</v>
      </c>
      <c r="G44" s="21">
        <v>73492.5</v>
      </c>
      <c r="H44" s="21">
        <v>0</v>
      </c>
      <c r="I44" s="21">
        <f t="shared" si="7"/>
        <v>73492.5</v>
      </c>
      <c r="J44" s="22">
        <f t="shared" si="2"/>
        <v>-216510.74999999997</v>
      </c>
      <c r="M44" s="25"/>
      <c r="N44" s="18"/>
    </row>
    <row r="45" spans="1:14" ht="23" customHeight="1" x14ac:dyDescent="0.25">
      <c r="A45" s="19">
        <v>40848</v>
      </c>
      <c r="B45" s="20"/>
      <c r="C45" s="21">
        <f t="shared" si="8"/>
        <v>-216510.74999999997</v>
      </c>
      <c r="D45" s="21">
        <v>0</v>
      </c>
      <c r="E45" s="21">
        <v>6.96</v>
      </c>
      <c r="F45" s="21">
        <f t="shared" si="6"/>
        <v>-6.96</v>
      </c>
      <c r="G45" s="21">
        <v>0</v>
      </c>
      <c r="H45" s="21">
        <v>0</v>
      </c>
      <c r="I45" s="21">
        <f t="shared" si="7"/>
        <v>0</v>
      </c>
      <c r="J45" s="22">
        <f t="shared" si="2"/>
        <v>-216517.70999999996</v>
      </c>
      <c r="M45" s="18"/>
      <c r="N45" s="18"/>
    </row>
    <row r="46" spans="1:14" ht="23" customHeight="1" x14ac:dyDescent="0.25">
      <c r="A46" s="19">
        <v>40878</v>
      </c>
      <c r="B46" s="20"/>
      <c r="C46" s="21">
        <f t="shared" si="8"/>
        <v>-216517.70999999996</v>
      </c>
      <c r="D46" s="21">
        <v>0</v>
      </c>
      <c r="E46" s="21">
        <v>63.22</v>
      </c>
      <c r="F46" s="21">
        <f t="shared" si="6"/>
        <v>-63.22</v>
      </c>
      <c r="G46" s="21">
        <v>112853.17</v>
      </c>
      <c r="H46" s="21">
        <v>0</v>
      </c>
      <c r="I46" s="21">
        <f t="shared" si="7"/>
        <v>112853.17</v>
      </c>
      <c r="J46" s="22">
        <f t="shared" si="2"/>
        <v>-329434.09999999998</v>
      </c>
      <c r="M46" s="25"/>
      <c r="N46" s="18"/>
    </row>
    <row r="47" spans="1:14" ht="23" customHeight="1" x14ac:dyDescent="0.25">
      <c r="A47" s="19">
        <v>40909</v>
      </c>
      <c r="B47" s="20"/>
      <c r="C47" s="21">
        <f t="shared" si="8"/>
        <v>-329434.09999999998</v>
      </c>
      <c r="D47" s="21">
        <v>0</v>
      </c>
      <c r="E47" s="21">
        <v>3.48</v>
      </c>
      <c r="F47" s="21">
        <f t="shared" si="6"/>
        <v>-3.48</v>
      </c>
      <c r="G47" s="21">
        <v>0</v>
      </c>
      <c r="H47" s="21">
        <v>0</v>
      </c>
      <c r="I47" s="21">
        <f t="shared" si="7"/>
        <v>0</v>
      </c>
      <c r="J47" s="22">
        <f t="shared" si="2"/>
        <v>-329437.57999999996</v>
      </c>
      <c r="M47" s="18"/>
      <c r="N47" s="18"/>
    </row>
    <row r="48" spans="1:14" ht="23" customHeight="1" x14ac:dyDescent="0.25">
      <c r="A48" s="19">
        <v>40940</v>
      </c>
      <c r="B48" s="20"/>
      <c r="C48" s="21">
        <f t="shared" si="8"/>
        <v>-329437.57999999996</v>
      </c>
      <c r="D48" s="21">
        <v>0</v>
      </c>
      <c r="E48" s="21">
        <v>1.74</v>
      </c>
      <c r="F48" s="21">
        <f t="shared" si="6"/>
        <v>-1.74</v>
      </c>
      <c r="G48" s="21">
        <v>10620.21</v>
      </c>
      <c r="H48" s="21">
        <v>0</v>
      </c>
      <c r="I48" s="21">
        <f t="shared" si="7"/>
        <v>10620.21</v>
      </c>
      <c r="J48" s="22">
        <f t="shared" si="2"/>
        <v>-340059.52999999997</v>
      </c>
      <c r="M48" s="18"/>
      <c r="N48" s="18"/>
    </row>
    <row r="49" spans="1:14" ht="23" customHeight="1" x14ac:dyDescent="0.25">
      <c r="A49" s="19">
        <v>40969</v>
      </c>
      <c r="B49" s="20" t="s">
        <v>10</v>
      </c>
      <c r="C49" s="23">
        <v>3912546</v>
      </c>
      <c r="D49" s="21">
        <v>0</v>
      </c>
      <c r="E49" s="21">
        <v>9.2799999999999994</v>
      </c>
      <c r="F49" s="21">
        <f t="shared" si="6"/>
        <v>-9.2799999999999994</v>
      </c>
      <c r="G49" s="21">
        <v>364000</v>
      </c>
      <c r="H49" s="21">
        <v>0</v>
      </c>
      <c r="I49" s="21">
        <f t="shared" si="7"/>
        <v>364000</v>
      </c>
      <c r="J49" s="22">
        <f t="shared" si="2"/>
        <v>3548536.72</v>
      </c>
      <c r="M49" s="25"/>
      <c r="N49" s="18"/>
    </row>
    <row r="50" spans="1:14" ht="23" customHeight="1" x14ac:dyDescent="0.25">
      <c r="A50" s="19">
        <v>41029</v>
      </c>
      <c r="B50" s="20"/>
      <c r="C50" s="21">
        <f>J49</f>
        <v>3548536.72</v>
      </c>
      <c r="D50" s="21">
        <v>0</v>
      </c>
      <c r="E50" s="21">
        <v>12.76</v>
      </c>
      <c r="F50" s="21">
        <f t="shared" si="6"/>
        <v>-12.76</v>
      </c>
      <c r="G50" s="21">
        <v>1372679.6</v>
      </c>
      <c r="H50" s="21">
        <v>0</v>
      </c>
      <c r="I50" s="21">
        <f t="shared" si="7"/>
        <v>1372679.6</v>
      </c>
      <c r="J50" s="22">
        <f t="shared" si="2"/>
        <v>2175844.3600000003</v>
      </c>
      <c r="M50" s="18"/>
      <c r="N50" s="18"/>
    </row>
    <row r="51" spans="1:14" ht="23" customHeight="1" x14ac:dyDescent="0.25">
      <c r="A51" s="19">
        <v>41060</v>
      </c>
      <c r="B51" s="20"/>
      <c r="C51" s="21">
        <f>J50</f>
        <v>2175844.3600000003</v>
      </c>
      <c r="D51" s="21">
        <v>0</v>
      </c>
      <c r="E51" s="21">
        <v>9.5</v>
      </c>
      <c r="F51" s="21">
        <f t="shared" si="6"/>
        <v>-9.5</v>
      </c>
      <c r="G51" s="21">
        <v>585547.16</v>
      </c>
      <c r="H51" s="21">
        <v>0</v>
      </c>
      <c r="I51" s="21">
        <f t="shared" si="7"/>
        <v>585547.16</v>
      </c>
      <c r="J51" s="22">
        <f t="shared" si="2"/>
        <v>1590287.7000000002</v>
      </c>
      <c r="M51" s="18"/>
      <c r="N51" s="18"/>
    </row>
    <row r="52" spans="1:14" ht="23" customHeight="1" x14ac:dyDescent="0.25">
      <c r="A52" s="19">
        <v>41090</v>
      </c>
      <c r="B52" s="20"/>
      <c r="C52" s="21">
        <f>J51</f>
        <v>1590287.7000000002</v>
      </c>
      <c r="D52" s="21">
        <v>0</v>
      </c>
      <c r="E52" s="21">
        <v>4</v>
      </c>
      <c r="F52" s="21">
        <f t="shared" si="6"/>
        <v>-4</v>
      </c>
      <c r="G52" s="21">
        <v>26396</v>
      </c>
      <c r="H52" s="21">
        <v>0</v>
      </c>
      <c r="I52" s="21">
        <f t="shared" si="7"/>
        <v>26396</v>
      </c>
      <c r="J52" s="22">
        <f t="shared" si="2"/>
        <v>1563887.7000000002</v>
      </c>
      <c r="M52" s="18"/>
      <c r="N52" s="18"/>
    </row>
    <row r="53" spans="1:14" ht="23" customHeight="1" x14ac:dyDescent="0.25">
      <c r="A53" s="19">
        <v>41121</v>
      </c>
      <c r="B53" s="20"/>
      <c r="C53" s="21">
        <f>J52</f>
        <v>1563887.7000000002</v>
      </c>
      <c r="D53" s="21">
        <v>0</v>
      </c>
      <c r="E53" s="21">
        <v>12</v>
      </c>
      <c r="F53" s="21">
        <f t="shared" si="6"/>
        <v>-12</v>
      </c>
      <c r="G53" s="21">
        <v>324839.52</v>
      </c>
      <c r="H53" s="21">
        <v>0</v>
      </c>
      <c r="I53" s="21">
        <f t="shared" si="7"/>
        <v>324839.52</v>
      </c>
      <c r="J53" s="22">
        <f t="shared" si="2"/>
        <v>1239036.1800000002</v>
      </c>
      <c r="M53" s="18"/>
      <c r="N53" s="18"/>
    </row>
    <row r="54" spans="1:14" ht="23" customHeight="1" x14ac:dyDescent="0.25">
      <c r="A54" s="19">
        <v>41152</v>
      </c>
      <c r="B54" s="20" t="s">
        <v>10</v>
      </c>
      <c r="C54" s="23">
        <v>520074</v>
      </c>
      <c r="D54" s="21">
        <v>0</v>
      </c>
      <c r="E54" s="21">
        <v>0</v>
      </c>
      <c r="F54" s="21">
        <f t="shared" si="6"/>
        <v>0</v>
      </c>
      <c r="G54" s="21">
        <v>231261.86</v>
      </c>
      <c r="H54" s="21">
        <f>12529.02+38242.87</f>
        <v>50771.89</v>
      </c>
      <c r="I54" s="21">
        <f t="shared" si="7"/>
        <v>180489.96999999997</v>
      </c>
      <c r="J54" s="22">
        <f t="shared" si="2"/>
        <v>339584.03</v>
      </c>
      <c r="M54" s="18"/>
      <c r="N54" s="18"/>
    </row>
    <row r="55" spans="1:14" ht="23" customHeight="1" x14ac:dyDescent="0.25">
      <c r="A55" s="19">
        <v>41182</v>
      </c>
      <c r="B55" s="20"/>
      <c r="C55" s="21">
        <f t="shared" ref="C55:C59" si="9">J54</f>
        <v>339584.03</v>
      </c>
      <c r="D55" s="21">
        <v>4436.66</v>
      </c>
      <c r="E55" s="21">
        <v>0</v>
      </c>
      <c r="F55" s="21">
        <f t="shared" si="6"/>
        <v>4436.66</v>
      </c>
      <c r="G55" s="21">
        <v>333406</v>
      </c>
      <c r="H55" s="21">
        <v>0</v>
      </c>
      <c r="I55" s="21">
        <f t="shared" si="7"/>
        <v>333406</v>
      </c>
      <c r="J55" s="22">
        <f t="shared" si="2"/>
        <v>10614.690000000002</v>
      </c>
      <c r="M55" s="18"/>
      <c r="N55" s="18"/>
    </row>
    <row r="56" spans="1:14" ht="23" customHeight="1" x14ac:dyDescent="0.25">
      <c r="A56" s="19">
        <v>41213</v>
      </c>
      <c r="B56" s="20"/>
      <c r="C56" s="21">
        <f t="shared" si="9"/>
        <v>10614.690000000002</v>
      </c>
      <c r="D56" s="21">
        <v>3913.62</v>
      </c>
      <c r="E56" s="21">
        <v>0</v>
      </c>
      <c r="F56" s="21">
        <f t="shared" si="6"/>
        <v>3913.62</v>
      </c>
      <c r="G56" s="21">
        <v>131553.97</v>
      </c>
      <c r="H56" s="21">
        <v>0</v>
      </c>
      <c r="I56" s="21">
        <f t="shared" si="7"/>
        <v>131553.97</v>
      </c>
      <c r="J56" s="22">
        <f t="shared" si="2"/>
        <v>-117025.66</v>
      </c>
      <c r="M56" s="18"/>
      <c r="N56" s="18"/>
    </row>
    <row r="57" spans="1:14" ht="23" customHeight="1" x14ac:dyDescent="0.25">
      <c r="A57" s="19">
        <v>41243</v>
      </c>
      <c r="B57" s="20"/>
      <c r="C57" s="21">
        <f t="shared" si="9"/>
        <v>-117025.66</v>
      </c>
      <c r="D57" s="21">
        <v>3586.31</v>
      </c>
      <c r="E57" s="21">
        <v>0</v>
      </c>
      <c r="F57" s="21">
        <f t="shared" si="6"/>
        <v>3586.31</v>
      </c>
      <c r="G57" s="21">
        <v>70738.19</v>
      </c>
      <c r="H57" s="21">
        <v>0</v>
      </c>
      <c r="I57" s="21">
        <f t="shared" si="7"/>
        <v>70738.19</v>
      </c>
      <c r="J57" s="22">
        <f t="shared" si="2"/>
        <v>-184177.54</v>
      </c>
      <c r="M57" s="18"/>
      <c r="N57" s="18"/>
    </row>
    <row r="58" spans="1:14" ht="23" customHeight="1" x14ac:dyDescent="0.25">
      <c r="A58" s="19">
        <v>41274</v>
      </c>
      <c r="B58" s="20" t="s">
        <v>10</v>
      </c>
      <c r="C58" s="23">
        <v>666990</v>
      </c>
      <c r="D58" s="21">
        <v>4154.3900000000003</v>
      </c>
      <c r="E58" s="21">
        <v>0</v>
      </c>
      <c r="F58" s="21">
        <f t="shared" si="6"/>
        <v>4154.3900000000003</v>
      </c>
      <c r="G58" s="21">
        <v>75000</v>
      </c>
      <c r="H58" s="21">
        <v>0</v>
      </c>
      <c r="I58" s="21">
        <f t="shared" si="7"/>
        <v>75000</v>
      </c>
      <c r="J58" s="22">
        <f t="shared" si="2"/>
        <v>596144.39</v>
      </c>
      <c r="M58" s="18"/>
      <c r="N58" s="18"/>
    </row>
    <row r="59" spans="1:14" ht="23" customHeight="1" x14ac:dyDescent="0.25">
      <c r="A59" s="19">
        <v>41305</v>
      </c>
      <c r="B59" s="20"/>
      <c r="C59" s="21">
        <f t="shared" si="9"/>
        <v>596144.39</v>
      </c>
      <c r="D59" s="21">
        <v>5429.5</v>
      </c>
      <c r="E59" s="21">
        <v>0</v>
      </c>
      <c r="F59" s="21">
        <f t="shared" si="6"/>
        <v>5429.5</v>
      </c>
      <c r="G59" s="21">
        <v>0</v>
      </c>
      <c r="H59" s="21">
        <v>0</v>
      </c>
      <c r="I59" s="21">
        <f t="shared" si="7"/>
        <v>0</v>
      </c>
      <c r="J59" s="22">
        <f t="shared" si="2"/>
        <v>601573.89</v>
      </c>
      <c r="M59" s="18"/>
      <c r="N59" s="18"/>
    </row>
    <row r="60" spans="1:14" ht="23" customHeight="1" x14ac:dyDescent="0.25">
      <c r="A60" s="19">
        <v>41333</v>
      </c>
      <c r="B60" s="20"/>
      <c r="C60" s="21">
        <f>J59</f>
        <v>601573.89</v>
      </c>
      <c r="D60" s="21">
        <v>4865.5600000000004</v>
      </c>
      <c r="E60" s="21">
        <v>0</v>
      </c>
      <c r="F60" s="21">
        <f t="shared" si="6"/>
        <v>4865.5600000000004</v>
      </c>
      <c r="G60" s="21">
        <v>183050.35</v>
      </c>
      <c r="H60" s="21">
        <v>0</v>
      </c>
      <c r="I60" s="21">
        <f t="shared" si="7"/>
        <v>183050.35</v>
      </c>
      <c r="J60" s="22">
        <f t="shared" si="2"/>
        <v>423389.10000000009</v>
      </c>
      <c r="M60" s="18"/>
      <c r="N60" s="18"/>
    </row>
    <row r="61" spans="1:14" ht="23" customHeight="1" x14ac:dyDescent="0.25">
      <c r="A61" s="19">
        <v>41364</v>
      </c>
      <c r="B61" s="20"/>
      <c r="C61" s="21">
        <f>J60</f>
        <v>423389.10000000009</v>
      </c>
      <c r="D61" s="21">
        <v>4134.26</v>
      </c>
      <c r="E61" s="21">
        <v>0</v>
      </c>
      <c r="F61" s="21">
        <f t="shared" si="6"/>
        <v>4134.26</v>
      </c>
      <c r="G61" s="21">
        <v>410777.8</v>
      </c>
      <c r="H61" s="21">
        <v>0</v>
      </c>
      <c r="I61" s="21">
        <f t="shared" si="7"/>
        <v>410777.8</v>
      </c>
      <c r="J61" s="22">
        <f t="shared" si="2"/>
        <v>16745.560000000114</v>
      </c>
      <c r="M61" s="18"/>
      <c r="N61" s="18"/>
    </row>
    <row r="62" spans="1:14" ht="23" customHeight="1" x14ac:dyDescent="0.25">
      <c r="A62" s="19">
        <v>41394</v>
      </c>
      <c r="B62" s="20"/>
      <c r="C62" s="21">
        <f>J61</f>
        <v>16745.560000000114</v>
      </c>
      <c r="D62" s="21">
        <v>3206.54</v>
      </c>
      <c r="E62" s="21">
        <v>0</v>
      </c>
      <c r="F62" s="21">
        <f t="shared" si="6"/>
        <v>3206.54</v>
      </c>
      <c r="G62" s="21">
        <v>22554.58</v>
      </c>
      <c r="H62" s="21">
        <v>12730.54</v>
      </c>
      <c r="I62" s="21">
        <f t="shared" si="7"/>
        <v>9824.0400000000009</v>
      </c>
      <c r="J62" s="22">
        <f t="shared" si="2"/>
        <v>10128.060000000114</v>
      </c>
      <c r="M62" s="18"/>
      <c r="N62" s="18"/>
    </row>
    <row r="63" spans="1:14" ht="23" customHeight="1" x14ac:dyDescent="0.25">
      <c r="A63" s="19">
        <v>41425</v>
      </c>
      <c r="B63" s="20"/>
      <c r="C63" s="21">
        <f t="shared" ref="C63:C69" si="10">J62</f>
        <v>10128.060000000114</v>
      </c>
      <c r="D63" s="21">
        <v>2456.0100000000002</v>
      </c>
      <c r="E63" s="21">
        <v>0</v>
      </c>
      <c r="F63" s="21">
        <f t="shared" si="6"/>
        <v>2456.0100000000002</v>
      </c>
      <c r="G63" s="21">
        <v>377719.2</v>
      </c>
      <c r="H63" s="21">
        <v>0</v>
      </c>
      <c r="I63" s="21">
        <f t="shared" si="7"/>
        <v>377719.2</v>
      </c>
      <c r="J63" s="22">
        <f t="shared" si="2"/>
        <v>-365135.12999999989</v>
      </c>
      <c r="M63" s="18"/>
      <c r="N63" s="18"/>
    </row>
    <row r="64" spans="1:14" ht="23" customHeight="1" x14ac:dyDescent="0.25">
      <c r="A64" s="19">
        <v>41455</v>
      </c>
      <c r="B64" s="20"/>
      <c r="C64" s="21">
        <f t="shared" si="10"/>
        <v>-365135.12999999989</v>
      </c>
      <c r="D64" s="21">
        <v>1799.71</v>
      </c>
      <c r="E64" s="21">
        <v>0</v>
      </c>
      <c r="F64" s="21">
        <f t="shared" si="6"/>
        <v>1799.71</v>
      </c>
      <c r="G64" s="21">
        <v>130137.18</v>
      </c>
      <c r="H64" s="21">
        <v>0</v>
      </c>
      <c r="I64" s="21">
        <f t="shared" si="7"/>
        <v>130137.18</v>
      </c>
      <c r="J64" s="22">
        <f t="shared" si="2"/>
        <v>-493472.59999999986</v>
      </c>
      <c r="M64" s="18"/>
      <c r="N64" s="18"/>
    </row>
    <row r="65" spans="1:14" ht="23" customHeight="1" x14ac:dyDescent="0.25">
      <c r="A65" s="19">
        <v>41486</v>
      </c>
      <c r="B65" s="20"/>
      <c r="C65" s="21">
        <f t="shared" si="10"/>
        <v>-493472.59999999986</v>
      </c>
      <c r="D65" s="21">
        <v>1715.21</v>
      </c>
      <c r="E65" s="21">
        <v>0</v>
      </c>
      <c r="F65" s="21">
        <f t="shared" si="6"/>
        <v>1715.21</v>
      </c>
      <c r="G65" s="21">
        <v>33400</v>
      </c>
      <c r="H65" s="21">
        <v>0</v>
      </c>
      <c r="I65" s="21">
        <f t="shared" si="7"/>
        <v>33400</v>
      </c>
      <c r="J65" s="22">
        <f t="shared" si="2"/>
        <v>-525157.3899999999</v>
      </c>
      <c r="M65" s="18"/>
      <c r="N65" s="18"/>
    </row>
    <row r="66" spans="1:14" ht="23" customHeight="1" x14ac:dyDescent="0.25">
      <c r="A66" s="19">
        <v>41517</v>
      </c>
      <c r="B66" s="20" t="s">
        <v>10</v>
      </c>
      <c r="C66" s="23">
        <v>1788548</v>
      </c>
      <c r="D66" s="21">
        <v>5098.82</v>
      </c>
      <c r="E66" s="21">
        <v>0</v>
      </c>
      <c r="F66" s="21">
        <f t="shared" si="6"/>
        <v>5098.82</v>
      </c>
      <c r="G66" s="21">
        <v>48196</v>
      </c>
      <c r="H66" s="21">
        <v>0</v>
      </c>
      <c r="I66" s="21">
        <f t="shared" si="7"/>
        <v>48196</v>
      </c>
      <c r="J66" s="22">
        <f t="shared" si="2"/>
        <v>1745450.82</v>
      </c>
      <c r="M66" s="18"/>
      <c r="N66" s="18"/>
    </row>
    <row r="67" spans="1:14" ht="23" customHeight="1" x14ac:dyDescent="0.25">
      <c r="A67" s="19">
        <v>41547</v>
      </c>
      <c r="B67" s="20"/>
      <c r="C67" s="21">
        <f t="shared" si="10"/>
        <v>1745450.82</v>
      </c>
      <c r="D67" s="21">
        <v>5718.04</v>
      </c>
      <c r="E67" s="21">
        <v>0</v>
      </c>
      <c r="F67" s="21">
        <f t="shared" si="6"/>
        <v>5718.04</v>
      </c>
      <c r="G67" s="21">
        <v>368787.62</v>
      </c>
      <c r="H67" s="21">
        <v>0</v>
      </c>
      <c r="I67" s="21">
        <f t="shared" si="7"/>
        <v>368787.62</v>
      </c>
      <c r="J67" s="22">
        <f t="shared" si="2"/>
        <v>1382381.2400000002</v>
      </c>
      <c r="M67" s="18"/>
      <c r="N67" s="18"/>
    </row>
    <row r="68" spans="1:14" ht="23" customHeight="1" x14ac:dyDescent="0.25">
      <c r="A68" s="19">
        <v>41578</v>
      </c>
      <c r="B68" s="20"/>
      <c r="C68" s="21">
        <f t="shared" si="10"/>
        <v>1382381.2400000002</v>
      </c>
      <c r="D68" s="21">
        <v>3956.67</v>
      </c>
      <c r="E68" s="21">
        <v>0</v>
      </c>
      <c r="F68" s="21">
        <f t="shared" si="6"/>
        <v>3956.67</v>
      </c>
      <c r="G68" s="21">
        <v>187000</v>
      </c>
      <c r="H68" s="21">
        <v>2850.12</v>
      </c>
      <c r="I68" s="21">
        <f t="shared" si="7"/>
        <v>184149.88</v>
      </c>
      <c r="J68" s="22">
        <f t="shared" si="2"/>
        <v>1202188.0300000003</v>
      </c>
      <c r="M68" s="18"/>
      <c r="N68" s="18"/>
    </row>
    <row r="69" spans="1:14" ht="23" customHeight="1" x14ac:dyDescent="0.25">
      <c r="A69" s="19">
        <v>41608</v>
      </c>
      <c r="B69" s="20"/>
      <c r="C69" s="21">
        <f t="shared" si="10"/>
        <v>1202188.0300000003</v>
      </c>
      <c r="D69" s="21">
        <v>853.88</v>
      </c>
      <c r="E69" s="21">
        <v>0</v>
      </c>
      <c r="F69" s="21">
        <f t="shared" si="6"/>
        <v>853.88</v>
      </c>
      <c r="G69" s="21">
        <v>840573.87</v>
      </c>
      <c r="H69" s="21">
        <v>11100</v>
      </c>
      <c r="I69" s="21">
        <f t="shared" si="7"/>
        <v>829473.87</v>
      </c>
      <c r="J69" s="22">
        <f t="shared" si="2"/>
        <v>373568.04000000015</v>
      </c>
      <c r="M69" s="18"/>
      <c r="N69" s="18"/>
    </row>
    <row r="70" spans="1:14" ht="23" customHeight="1" x14ac:dyDescent="0.25">
      <c r="A70" s="19">
        <v>41639</v>
      </c>
      <c r="B70" s="20"/>
      <c r="C70" s="23">
        <v>944039</v>
      </c>
      <c r="D70" s="21">
        <v>1289.97</v>
      </c>
      <c r="E70" s="21">
        <v>0</v>
      </c>
      <c r="F70" s="21">
        <f t="shared" si="6"/>
        <v>1289.97</v>
      </c>
      <c r="G70" s="21">
        <v>475563.18</v>
      </c>
      <c r="H70" s="21">
        <v>0</v>
      </c>
      <c r="I70" s="21">
        <f t="shared" si="7"/>
        <v>475563.18</v>
      </c>
      <c r="J70" s="22">
        <f t="shared" si="2"/>
        <v>469765.79</v>
      </c>
      <c r="M70" s="18"/>
      <c r="N70" s="18"/>
    </row>
    <row r="71" spans="1:14" ht="23" customHeight="1" x14ac:dyDescent="0.25">
      <c r="A71" s="19">
        <v>41670</v>
      </c>
      <c r="B71" s="20"/>
      <c r="C71" s="21">
        <f>J70</f>
        <v>469765.79</v>
      </c>
      <c r="D71" s="21">
        <v>1138.3800000000001</v>
      </c>
      <c r="E71" s="21">
        <v>0</v>
      </c>
      <c r="F71" s="21">
        <f t="shared" si="6"/>
        <v>1138.3800000000001</v>
      </c>
      <c r="G71" s="21">
        <v>110000</v>
      </c>
      <c r="H71" s="21">
        <v>0</v>
      </c>
      <c r="I71" s="21">
        <f t="shared" si="7"/>
        <v>110000</v>
      </c>
      <c r="J71" s="22">
        <f t="shared" si="2"/>
        <v>360904.17</v>
      </c>
      <c r="M71" s="18"/>
      <c r="N71" s="18"/>
    </row>
    <row r="72" spans="1:14" ht="23" customHeight="1" x14ac:dyDescent="0.25">
      <c r="A72" s="19">
        <v>41698</v>
      </c>
      <c r="B72" s="20"/>
      <c r="C72" s="21">
        <f>J71</f>
        <v>360904.17</v>
      </c>
      <c r="D72" s="21">
        <v>950.68</v>
      </c>
      <c r="E72" s="21">
        <v>0</v>
      </c>
      <c r="F72" s="21">
        <f t="shared" si="6"/>
        <v>950.68</v>
      </c>
      <c r="G72" s="21">
        <v>95136.38</v>
      </c>
      <c r="H72" s="21">
        <v>0</v>
      </c>
      <c r="I72" s="21">
        <f t="shared" si="7"/>
        <v>95136.38</v>
      </c>
      <c r="J72" s="22">
        <f t="shared" si="2"/>
        <v>266718.46999999997</v>
      </c>
      <c r="M72" s="18"/>
      <c r="N72" s="18"/>
    </row>
    <row r="73" spans="1:14" ht="23" customHeight="1" x14ac:dyDescent="0.25">
      <c r="A73" s="19">
        <v>41729</v>
      </c>
      <c r="B73" s="20"/>
      <c r="C73" s="21">
        <f>J72</f>
        <v>266718.46999999997</v>
      </c>
      <c r="D73" s="21">
        <v>956.32</v>
      </c>
      <c r="E73" s="21">
        <v>0</v>
      </c>
      <c r="F73" s="21">
        <f t="shared" si="6"/>
        <v>956.32</v>
      </c>
      <c r="G73" s="21">
        <v>70227.75</v>
      </c>
      <c r="H73" s="21">
        <v>0</v>
      </c>
      <c r="I73" s="21">
        <f t="shared" si="7"/>
        <v>70227.75</v>
      </c>
      <c r="J73" s="22">
        <f t="shared" si="2"/>
        <v>197447.03999999998</v>
      </c>
      <c r="M73" s="18"/>
      <c r="N73" s="18"/>
    </row>
    <row r="74" spans="1:14" ht="23" customHeight="1" x14ac:dyDescent="0.25">
      <c r="A74" s="19">
        <v>41759</v>
      </c>
      <c r="B74" s="20"/>
      <c r="C74" s="21">
        <f>J73</f>
        <v>197447.03999999998</v>
      </c>
      <c r="D74" s="21">
        <v>865.21</v>
      </c>
      <c r="E74" s="21">
        <v>0</v>
      </c>
      <c r="F74" s="21">
        <f t="shared" si="6"/>
        <v>865.21</v>
      </c>
      <c r="G74" s="21">
        <v>97776.11</v>
      </c>
      <c r="H74" s="21">
        <v>0</v>
      </c>
      <c r="I74" s="21">
        <f t="shared" si="7"/>
        <v>97776.11</v>
      </c>
      <c r="J74" s="22">
        <f t="shared" si="2"/>
        <v>100536.13999999997</v>
      </c>
      <c r="M74" s="18"/>
      <c r="N74" s="18"/>
    </row>
    <row r="75" spans="1:14" ht="23" customHeight="1" x14ac:dyDescent="0.25">
      <c r="A75" s="19">
        <v>41790</v>
      </c>
      <c r="B75" s="20"/>
      <c r="C75" s="21">
        <f>J74</f>
        <v>100536.13999999997</v>
      </c>
      <c r="D75" s="21">
        <v>828.22</v>
      </c>
      <c r="E75" s="21">
        <v>0</v>
      </c>
      <c r="F75" s="21">
        <f t="shared" si="6"/>
        <v>828.22</v>
      </c>
      <c r="G75" s="21">
        <v>98851.75</v>
      </c>
      <c r="H75" s="21">
        <v>0</v>
      </c>
      <c r="I75" s="21">
        <f t="shared" si="7"/>
        <v>98851.75</v>
      </c>
      <c r="J75" s="22">
        <f t="shared" ref="J75:J143" si="11">+C75+F75-I75</f>
        <v>2512.6099999999715</v>
      </c>
      <c r="M75" s="18"/>
      <c r="N75" s="18"/>
    </row>
    <row r="76" spans="1:14" ht="23" customHeight="1" x14ac:dyDescent="0.25">
      <c r="A76" s="19">
        <v>41820</v>
      </c>
      <c r="B76" s="20" t="s">
        <v>10</v>
      </c>
      <c r="C76" s="23">
        <v>1348842</v>
      </c>
      <c r="D76" s="21">
        <v>1105.28</v>
      </c>
      <c r="E76" s="21">
        <v>0</v>
      </c>
      <c r="F76" s="21">
        <f t="shared" si="6"/>
        <v>1105.28</v>
      </c>
      <c r="G76" s="21">
        <v>397821.75</v>
      </c>
      <c r="H76" s="21">
        <v>0</v>
      </c>
      <c r="I76" s="21">
        <f t="shared" si="7"/>
        <v>397821.75</v>
      </c>
      <c r="J76" s="22">
        <f t="shared" si="11"/>
        <v>952125.53</v>
      </c>
      <c r="M76" s="18"/>
      <c r="N76" s="18"/>
    </row>
    <row r="77" spans="1:14" ht="23" customHeight="1" x14ac:dyDescent="0.25">
      <c r="A77" s="19">
        <v>41821</v>
      </c>
      <c r="B77" s="20"/>
      <c r="C77" s="21">
        <f>J76</f>
        <v>952125.53</v>
      </c>
      <c r="D77" s="21">
        <v>1318.81</v>
      </c>
      <c r="E77" s="21">
        <v>0</v>
      </c>
      <c r="F77" s="21">
        <f t="shared" si="6"/>
        <v>1318.81</v>
      </c>
      <c r="G77" s="21">
        <v>129721.96</v>
      </c>
      <c r="H77" s="21">
        <v>0</v>
      </c>
      <c r="I77" s="21">
        <f t="shared" si="7"/>
        <v>129721.96</v>
      </c>
      <c r="J77" s="22">
        <f t="shared" si="11"/>
        <v>823722.38000000012</v>
      </c>
      <c r="M77" s="18"/>
      <c r="N77" s="18"/>
    </row>
    <row r="78" spans="1:14" ht="23" customHeight="1" x14ac:dyDescent="0.25">
      <c r="A78" s="19">
        <v>41852</v>
      </c>
      <c r="B78" s="20"/>
      <c r="C78" s="21">
        <f>J77</f>
        <v>823722.38000000012</v>
      </c>
      <c r="D78" s="21">
        <v>1175.3699999999999</v>
      </c>
      <c r="E78" s="21">
        <v>0</v>
      </c>
      <c r="F78" s="21">
        <f t="shared" si="6"/>
        <v>1175.3699999999999</v>
      </c>
      <c r="G78" s="21">
        <v>216861.14</v>
      </c>
      <c r="H78" s="21">
        <v>0</v>
      </c>
      <c r="I78" s="21">
        <f t="shared" si="7"/>
        <v>216861.14</v>
      </c>
      <c r="J78" s="22">
        <f t="shared" si="11"/>
        <v>608036.6100000001</v>
      </c>
      <c r="M78" s="18"/>
      <c r="N78" s="18"/>
    </row>
    <row r="79" spans="1:14" ht="23" customHeight="1" x14ac:dyDescent="0.25">
      <c r="A79" s="19">
        <v>41883</v>
      </c>
      <c r="B79" s="20"/>
      <c r="C79" s="21">
        <f>J78</f>
        <v>608036.6100000001</v>
      </c>
      <c r="D79" s="21">
        <v>1078.1099999999999</v>
      </c>
      <c r="E79" s="21">
        <v>0</v>
      </c>
      <c r="F79" s="21">
        <f t="shared" si="6"/>
        <v>1078.1099999999999</v>
      </c>
      <c r="G79" s="21">
        <v>44724.98</v>
      </c>
      <c r="H79" s="21">
        <v>0</v>
      </c>
      <c r="I79" s="21">
        <f t="shared" si="7"/>
        <v>44724.98</v>
      </c>
      <c r="J79" s="22">
        <f t="shared" si="11"/>
        <v>564389.74000000011</v>
      </c>
      <c r="M79" s="18"/>
      <c r="N79" s="18"/>
    </row>
    <row r="80" spans="1:14" ht="23" customHeight="1" x14ac:dyDescent="0.25">
      <c r="A80" s="19">
        <v>41913</v>
      </c>
      <c r="B80" s="20"/>
      <c r="C80" s="21">
        <f>J79</f>
        <v>564389.74000000011</v>
      </c>
      <c r="D80" s="21">
        <v>1021.67</v>
      </c>
      <c r="E80" s="21">
        <v>0</v>
      </c>
      <c r="F80" s="21">
        <f t="shared" si="6"/>
        <v>1021.67</v>
      </c>
      <c r="G80" s="21">
        <v>435832.06</v>
      </c>
      <c r="H80" s="21">
        <v>0</v>
      </c>
      <c r="I80" s="21">
        <f t="shared" si="7"/>
        <v>435832.06</v>
      </c>
      <c r="J80" s="22">
        <f t="shared" si="11"/>
        <v>129579.35000000015</v>
      </c>
      <c r="M80" s="18"/>
      <c r="N80" s="18"/>
    </row>
    <row r="81" spans="1:14" ht="23" customHeight="1" x14ac:dyDescent="0.25">
      <c r="A81" s="19">
        <v>41944</v>
      </c>
      <c r="B81" s="20"/>
      <c r="C81" s="21">
        <f>J80</f>
        <v>129579.35000000015</v>
      </c>
      <c r="D81" s="21">
        <v>608.09</v>
      </c>
      <c r="E81" s="21">
        <v>0</v>
      </c>
      <c r="F81" s="21">
        <f t="shared" si="6"/>
        <v>608.09</v>
      </c>
      <c r="G81" s="21">
        <v>335000</v>
      </c>
      <c r="H81" s="21">
        <v>0</v>
      </c>
      <c r="I81" s="21">
        <f t="shared" si="7"/>
        <v>335000</v>
      </c>
      <c r="J81" s="22">
        <f t="shared" si="11"/>
        <v>-204812.55999999985</v>
      </c>
      <c r="M81" s="18"/>
      <c r="N81" s="18"/>
    </row>
    <row r="82" spans="1:14" ht="23" customHeight="1" x14ac:dyDescent="0.25">
      <c r="A82" s="19">
        <v>41974</v>
      </c>
      <c r="B82" s="20" t="s">
        <v>10</v>
      </c>
      <c r="C82" s="23">
        <v>1842001</v>
      </c>
      <c r="D82" s="21">
        <v>1103.9100000000001</v>
      </c>
      <c r="E82" s="21">
        <v>0</v>
      </c>
      <c r="F82" s="21">
        <f t="shared" si="6"/>
        <v>1103.9100000000001</v>
      </c>
      <c r="G82" s="21">
        <v>0</v>
      </c>
      <c r="H82" s="21">
        <v>0</v>
      </c>
      <c r="I82" s="21">
        <f t="shared" si="7"/>
        <v>0</v>
      </c>
      <c r="J82" s="22">
        <f t="shared" si="11"/>
        <v>1843104.91</v>
      </c>
      <c r="M82" s="18"/>
      <c r="N82" s="18"/>
    </row>
    <row r="83" spans="1:14" ht="23" customHeight="1" x14ac:dyDescent="0.25">
      <c r="A83" s="19">
        <v>42005</v>
      </c>
      <c r="B83" s="20"/>
      <c r="C83" s="21">
        <f>J82</f>
        <v>1843104.91</v>
      </c>
      <c r="D83" s="21">
        <v>1739.62</v>
      </c>
      <c r="E83" s="21">
        <v>0</v>
      </c>
      <c r="F83" s="21">
        <f t="shared" si="6"/>
        <v>1739.62</v>
      </c>
      <c r="G83" s="21">
        <v>221000</v>
      </c>
      <c r="H83" s="21">
        <v>535.24</v>
      </c>
      <c r="I83" s="21">
        <f>G83-H83</f>
        <v>220464.76</v>
      </c>
      <c r="J83" s="22">
        <f t="shared" si="11"/>
        <v>1624379.77</v>
      </c>
      <c r="M83" s="18"/>
      <c r="N83" s="18"/>
    </row>
    <row r="84" spans="1:14" ht="23" customHeight="1" x14ac:dyDescent="0.25">
      <c r="A84" s="19">
        <v>42036</v>
      </c>
      <c r="B84" s="20"/>
      <c r="C84" s="21">
        <f t="shared" ref="C84:C91" si="12">J83</f>
        <v>1624379.77</v>
      </c>
      <c r="D84" s="21">
        <v>1446.29</v>
      </c>
      <c r="E84" s="21">
        <v>0</v>
      </c>
      <c r="F84" s="21">
        <f t="shared" si="6"/>
        <v>1446.29</v>
      </c>
      <c r="G84" s="21">
        <v>257280.5</v>
      </c>
      <c r="H84" s="21">
        <v>0</v>
      </c>
      <c r="I84" s="21">
        <f t="shared" si="7"/>
        <v>257280.5</v>
      </c>
      <c r="J84" s="22">
        <f t="shared" si="11"/>
        <v>1368545.56</v>
      </c>
      <c r="M84" s="18"/>
      <c r="N84" s="18"/>
    </row>
    <row r="85" spans="1:14" ht="23" customHeight="1" x14ac:dyDescent="0.25">
      <c r="A85" s="19" t="s">
        <v>28</v>
      </c>
      <c r="B85" s="20"/>
      <c r="C85" s="21">
        <f t="shared" si="12"/>
        <v>1368545.56</v>
      </c>
      <c r="D85" s="21">
        <v>1518.5</v>
      </c>
      <c r="E85" s="21">
        <v>0</v>
      </c>
      <c r="F85" s="21">
        <f t="shared" si="6"/>
        <v>1518.5</v>
      </c>
      <c r="G85" s="21">
        <v>368487</v>
      </c>
      <c r="H85" s="21">
        <v>0</v>
      </c>
      <c r="I85" s="21">
        <f t="shared" si="7"/>
        <v>368487</v>
      </c>
      <c r="J85" s="22">
        <f t="shared" si="11"/>
        <v>1001577.06</v>
      </c>
      <c r="M85" s="18"/>
      <c r="N85" s="18"/>
    </row>
    <row r="86" spans="1:14" ht="23" customHeight="1" x14ac:dyDescent="0.25">
      <c r="A86" s="19">
        <v>42095</v>
      </c>
      <c r="B86" s="20"/>
      <c r="C86" s="21">
        <f t="shared" si="12"/>
        <v>1001577.06</v>
      </c>
      <c r="D86" s="21">
        <v>1295.8399999999999</v>
      </c>
      <c r="E86" s="21">
        <v>0</v>
      </c>
      <c r="F86" s="21">
        <f t="shared" si="6"/>
        <v>1295.8399999999999</v>
      </c>
      <c r="G86" s="21">
        <v>63926.69</v>
      </c>
      <c r="H86" s="21">
        <v>0</v>
      </c>
      <c r="I86" s="21">
        <f t="shared" si="7"/>
        <v>63926.69</v>
      </c>
      <c r="J86" s="22">
        <f t="shared" si="11"/>
        <v>938946.21</v>
      </c>
      <c r="M86" s="18"/>
      <c r="N86" s="18"/>
    </row>
    <row r="87" spans="1:14" ht="23" customHeight="1" x14ac:dyDescent="0.25">
      <c r="A87" s="19" t="s">
        <v>29</v>
      </c>
      <c r="B87" s="20"/>
      <c r="C87" s="21">
        <f t="shared" si="12"/>
        <v>938946.21</v>
      </c>
      <c r="D87" s="21">
        <v>1188.1099999999999</v>
      </c>
      <c r="E87" s="21">
        <v>0</v>
      </c>
      <c r="F87" s="21">
        <f t="shared" si="6"/>
        <v>1188.1099999999999</v>
      </c>
      <c r="G87" s="21">
        <v>174488.39</v>
      </c>
      <c r="H87" s="21">
        <v>0</v>
      </c>
      <c r="I87" s="21">
        <f t="shared" si="7"/>
        <v>174488.39</v>
      </c>
      <c r="J87" s="22">
        <f t="shared" si="11"/>
        <v>765645.92999999993</v>
      </c>
      <c r="M87" s="18"/>
      <c r="N87" s="18"/>
    </row>
    <row r="88" spans="1:14" ht="23" customHeight="1" x14ac:dyDescent="0.25">
      <c r="A88" s="19">
        <v>42156</v>
      </c>
      <c r="B88" s="20"/>
      <c r="C88" s="21">
        <f t="shared" si="12"/>
        <v>765645.92999999993</v>
      </c>
      <c r="D88" s="21">
        <v>1048.18</v>
      </c>
      <c r="E88" s="21">
        <v>0</v>
      </c>
      <c r="F88" s="21">
        <f t="shared" si="6"/>
        <v>1048.18</v>
      </c>
      <c r="G88" s="21">
        <v>203118.77</v>
      </c>
      <c r="H88" s="21">
        <v>0</v>
      </c>
      <c r="I88" s="21">
        <f t="shared" si="7"/>
        <v>203118.77</v>
      </c>
      <c r="J88" s="22">
        <f t="shared" si="11"/>
        <v>563575.34</v>
      </c>
      <c r="M88" s="18"/>
      <c r="N88" s="18"/>
    </row>
    <row r="89" spans="1:14" ht="23" customHeight="1" x14ac:dyDescent="0.25">
      <c r="A89" s="19">
        <v>42186</v>
      </c>
      <c r="B89" s="20"/>
      <c r="C89" s="21">
        <f t="shared" si="12"/>
        <v>563575.34</v>
      </c>
      <c r="D89" s="21">
        <v>1011.85</v>
      </c>
      <c r="E89" s="21">
        <v>0</v>
      </c>
      <c r="F89" s="21">
        <f t="shared" si="6"/>
        <v>1011.85</v>
      </c>
      <c r="G89" s="21">
        <v>0</v>
      </c>
      <c r="H89" s="21">
        <v>0</v>
      </c>
      <c r="I89" s="21">
        <f t="shared" si="7"/>
        <v>0</v>
      </c>
      <c r="J89" s="22">
        <f t="shared" si="11"/>
        <v>564587.18999999994</v>
      </c>
      <c r="M89" s="18"/>
      <c r="N89" s="18"/>
    </row>
    <row r="90" spans="1:14" ht="23" customHeight="1" x14ac:dyDescent="0.25">
      <c r="A90" s="19" t="s">
        <v>30</v>
      </c>
      <c r="B90" s="20"/>
      <c r="C90" s="21">
        <f t="shared" si="12"/>
        <v>564587.18999999994</v>
      </c>
      <c r="D90" s="21">
        <v>1014.43</v>
      </c>
      <c r="E90" s="21">
        <v>0</v>
      </c>
      <c r="F90" s="21">
        <f t="shared" si="6"/>
        <v>1014.43</v>
      </c>
      <c r="G90" s="21">
        <v>32187</v>
      </c>
      <c r="H90" s="21">
        <v>0</v>
      </c>
      <c r="I90" s="21">
        <f>G90-H90</f>
        <v>32187</v>
      </c>
      <c r="J90" s="22">
        <f t="shared" si="11"/>
        <v>533414.62</v>
      </c>
      <c r="M90" s="18"/>
      <c r="N90" s="18"/>
    </row>
    <row r="91" spans="1:14" ht="23" customHeight="1" x14ac:dyDescent="0.25">
      <c r="A91" s="19">
        <v>42248</v>
      </c>
      <c r="B91" s="20"/>
      <c r="C91" s="21">
        <f t="shared" si="12"/>
        <v>533414.62</v>
      </c>
      <c r="D91" s="21">
        <v>974.52</v>
      </c>
      <c r="E91" s="21">
        <v>0</v>
      </c>
      <c r="F91" s="21">
        <f t="shared" si="6"/>
        <v>974.52</v>
      </c>
      <c r="G91" s="21">
        <v>71201.47</v>
      </c>
      <c r="H91" s="21">
        <v>0</v>
      </c>
      <c r="I91" s="21">
        <f t="shared" ref="I91:I146" si="13">G91-H91</f>
        <v>71201.47</v>
      </c>
      <c r="J91" s="22">
        <f t="shared" si="11"/>
        <v>463187.67000000004</v>
      </c>
      <c r="M91" s="18"/>
      <c r="N91" s="18"/>
    </row>
    <row r="92" spans="1:14" ht="23" customHeight="1" x14ac:dyDescent="0.25">
      <c r="A92" s="19">
        <v>42278</v>
      </c>
      <c r="B92" s="20" t="s">
        <v>10</v>
      </c>
      <c r="C92" s="23">
        <v>1556023</v>
      </c>
      <c r="D92" s="21">
        <v>1382.91</v>
      </c>
      <c r="E92" s="21">
        <v>0</v>
      </c>
      <c r="F92" s="21">
        <f t="shared" si="6"/>
        <v>1382.91</v>
      </c>
      <c r="G92" s="21">
        <v>198046.75</v>
      </c>
      <c r="H92" s="21">
        <v>0</v>
      </c>
      <c r="I92" s="21">
        <f t="shared" si="13"/>
        <v>198046.75</v>
      </c>
      <c r="J92" s="22">
        <f t="shared" si="11"/>
        <v>1359359.16</v>
      </c>
      <c r="M92" s="25"/>
      <c r="N92" s="18"/>
    </row>
    <row r="93" spans="1:14" ht="23" customHeight="1" x14ac:dyDescent="0.25">
      <c r="A93" s="19">
        <v>42309</v>
      </c>
      <c r="B93" s="20"/>
      <c r="C93" s="21">
        <f>J92</f>
        <v>1359359.16</v>
      </c>
      <c r="D93" s="21">
        <v>1855.02</v>
      </c>
      <c r="E93" s="21">
        <v>0</v>
      </c>
      <c r="F93" s="21">
        <f t="shared" si="6"/>
        <v>1855.02</v>
      </c>
      <c r="G93" s="21">
        <v>199546.75</v>
      </c>
      <c r="H93" s="21">
        <v>0</v>
      </c>
      <c r="I93" s="21">
        <f t="shared" si="13"/>
        <v>199546.75</v>
      </c>
      <c r="J93" s="22">
        <f t="shared" si="11"/>
        <v>1161667.43</v>
      </c>
      <c r="M93" s="18"/>
      <c r="N93" s="18"/>
    </row>
    <row r="94" spans="1:14" ht="23" customHeight="1" x14ac:dyDescent="0.25">
      <c r="A94" s="19">
        <v>42339</v>
      </c>
      <c r="B94" s="20"/>
      <c r="C94" s="21">
        <f>J93</f>
        <v>1161667.43</v>
      </c>
      <c r="D94" s="21">
        <v>1933.36</v>
      </c>
      <c r="E94" s="21">
        <v>0</v>
      </c>
      <c r="F94" s="21">
        <f t="shared" si="6"/>
        <v>1933.36</v>
      </c>
      <c r="G94" s="21">
        <v>0</v>
      </c>
      <c r="H94" s="21">
        <v>221</v>
      </c>
      <c r="I94" s="21">
        <f t="shared" si="13"/>
        <v>-221</v>
      </c>
      <c r="J94" s="22">
        <f t="shared" si="11"/>
        <v>1163821.79</v>
      </c>
      <c r="M94" s="18"/>
      <c r="N94" s="18"/>
    </row>
    <row r="95" spans="1:14" ht="23" customHeight="1" x14ac:dyDescent="0.25">
      <c r="A95" s="19">
        <v>42370</v>
      </c>
      <c r="B95" s="20"/>
      <c r="C95" s="21">
        <f>J94</f>
        <v>1163821.79</v>
      </c>
      <c r="D95" s="21">
        <v>1864.77</v>
      </c>
      <c r="E95" s="21">
        <v>0</v>
      </c>
      <c r="F95" s="21">
        <f t="shared" si="6"/>
        <v>1864.77</v>
      </c>
      <c r="G95" s="21">
        <v>114000</v>
      </c>
      <c r="H95" s="21">
        <v>6000</v>
      </c>
      <c r="I95" s="21">
        <f t="shared" si="13"/>
        <v>108000</v>
      </c>
      <c r="J95" s="22">
        <f t="shared" si="11"/>
        <v>1057686.56</v>
      </c>
      <c r="M95" s="18"/>
      <c r="N95" s="18"/>
    </row>
    <row r="96" spans="1:14" ht="23" customHeight="1" x14ac:dyDescent="0.25">
      <c r="A96" s="19">
        <v>42401</v>
      </c>
      <c r="B96" s="20"/>
      <c r="C96" s="21">
        <f>J95</f>
        <v>1057686.56</v>
      </c>
      <c r="D96" s="21">
        <v>1688.16</v>
      </c>
      <c r="E96" s="21">
        <v>0</v>
      </c>
      <c r="F96" s="21">
        <f t="shared" si="6"/>
        <v>1688.16</v>
      </c>
      <c r="G96" s="21">
        <v>250500</v>
      </c>
      <c r="H96" s="21">
        <v>0</v>
      </c>
      <c r="I96" s="21">
        <f t="shared" si="13"/>
        <v>250500</v>
      </c>
      <c r="J96" s="22">
        <f t="shared" si="11"/>
        <v>808874.72</v>
      </c>
      <c r="M96" s="18"/>
      <c r="N96" s="18"/>
    </row>
    <row r="97" spans="1:14" ht="23" customHeight="1" x14ac:dyDescent="0.25">
      <c r="A97" s="19" t="s">
        <v>31</v>
      </c>
      <c r="B97" s="20"/>
      <c r="C97" s="21">
        <f>J96</f>
        <v>808874.72</v>
      </c>
      <c r="D97" s="21">
        <v>1955.61</v>
      </c>
      <c r="E97" s="21">
        <v>0</v>
      </c>
      <c r="F97" s="21">
        <f t="shared" si="6"/>
        <v>1955.61</v>
      </c>
      <c r="G97" s="21">
        <v>94899</v>
      </c>
      <c r="H97" s="21">
        <v>0</v>
      </c>
      <c r="I97" s="21">
        <f t="shared" si="13"/>
        <v>94899</v>
      </c>
      <c r="J97" s="22">
        <f t="shared" si="11"/>
        <v>715931.33</v>
      </c>
      <c r="M97" s="18"/>
      <c r="N97" s="18"/>
    </row>
    <row r="98" spans="1:14" ht="23" customHeight="1" x14ac:dyDescent="0.25">
      <c r="A98" s="19">
        <v>42461</v>
      </c>
      <c r="B98" s="20" t="s">
        <v>10</v>
      </c>
      <c r="C98" s="23">
        <v>478759</v>
      </c>
      <c r="D98" s="21">
        <v>1995.75</v>
      </c>
      <c r="E98" s="21">
        <v>0</v>
      </c>
      <c r="F98" s="21">
        <f t="shared" si="6"/>
        <v>1995.75</v>
      </c>
      <c r="G98" s="21">
        <v>352287.91</v>
      </c>
      <c r="H98" s="21">
        <v>0</v>
      </c>
      <c r="I98" s="21">
        <f t="shared" si="13"/>
        <v>352287.91</v>
      </c>
      <c r="J98" s="22">
        <f t="shared" si="11"/>
        <v>128466.84000000003</v>
      </c>
      <c r="M98" s="25"/>
      <c r="N98" s="18"/>
    </row>
    <row r="99" spans="1:14" ht="23" customHeight="1" x14ac:dyDescent="0.25">
      <c r="A99" s="19">
        <v>42491</v>
      </c>
      <c r="B99" s="20"/>
      <c r="C99" s="21">
        <f>J98</f>
        <v>128466.84000000003</v>
      </c>
      <c r="D99" s="21">
        <v>1990.72</v>
      </c>
      <c r="E99" s="21">
        <v>0</v>
      </c>
      <c r="F99" s="21">
        <f t="shared" si="6"/>
        <v>1990.72</v>
      </c>
      <c r="G99" s="21">
        <v>119784.53</v>
      </c>
      <c r="H99" s="21">
        <v>16.68</v>
      </c>
      <c r="I99" s="21">
        <f t="shared" si="13"/>
        <v>119767.85</v>
      </c>
      <c r="J99" s="22">
        <f t="shared" si="11"/>
        <v>10689.710000000021</v>
      </c>
      <c r="M99" s="18"/>
      <c r="N99" s="18"/>
    </row>
    <row r="100" spans="1:14" ht="23" customHeight="1" x14ac:dyDescent="0.25">
      <c r="A100" s="19">
        <v>42522</v>
      </c>
      <c r="B100" s="20"/>
      <c r="C100" s="21">
        <f>J99</f>
        <v>10689.710000000021</v>
      </c>
      <c r="D100" s="21">
        <v>1643.06</v>
      </c>
      <c r="E100" s="21">
        <v>0</v>
      </c>
      <c r="F100" s="21">
        <f t="shared" si="6"/>
        <v>1643.06</v>
      </c>
      <c r="G100" s="21">
        <v>410207.56</v>
      </c>
      <c r="H100" s="21">
        <v>0</v>
      </c>
      <c r="I100" s="21">
        <f t="shared" si="13"/>
        <v>410207.56</v>
      </c>
      <c r="J100" s="22">
        <f t="shared" si="11"/>
        <v>-397874.79</v>
      </c>
      <c r="M100" s="18"/>
      <c r="N100" s="18"/>
    </row>
    <row r="101" spans="1:14" ht="23" customHeight="1" x14ac:dyDescent="0.25">
      <c r="A101" s="19">
        <v>42552</v>
      </c>
      <c r="B101" s="20"/>
      <c r="C101" s="21">
        <f>J100</f>
        <v>-397874.79</v>
      </c>
      <c r="D101" s="21">
        <v>1637.43</v>
      </c>
      <c r="E101" s="21">
        <v>0</v>
      </c>
      <c r="F101" s="21">
        <f t="shared" si="6"/>
        <v>1637.43</v>
      </c>
      <c r="G101" s="21">
        <v>0</v>
      </c>
      <c r="H101" s="21">
        <v>0</v>
      </c>
      <c r="I101" s="21">
        <f t="shared" si="13"/>
        <v>0</v>
      </c>
      <c r="J101" s="22">
        <f t="shared" si="11"/>
        <v>-396237.36</v>
      </c>
      <c r="M101" s="18"/>
      <c r="N101" s="18"/>
    </row>
    <row r="102" spans="1:14" ht="23" customHeight="1" x14ac:dyDescent="0.25">
      <c r="A102" s="19" t="s">
        <v>32</v>
      </c>
      <c r="B102" s="20"/>
      <c r="C102" s="21">
        <f>J101</f>
        <v>-396237.36</v>
      </c>
      <c r="D102" s="21">
        <v>1626</v>
      </c>
      <c r="E102" s="21">
        <v>0</v>
      </c>
      <c r="F102" s="21">
        <f t="shared" si="6"/>
        <v>1626</v>
      </c>
      <c r="G102" s="21">
        <v>92128</v>
      </c>
      <c r="H102" s="21">
        <v>4</v>
      </c>
      <c r="I102" s="21">
        <f t="shared" si="13"/>
        <v>92124</v>
      </c>
      <c r="J102" s="22">
        <f t="shared" si="11"/>
        <v>-486735.35999999999</v>
      </c>
      <c r="M102" s="18"/>
      <c r="N102" s="18"/>
    </row>
    <row r="103" spans="1:14" ht="23" customHeight="1" x14ac:dyDescent="0.25">
      <c r="A103" s="19">
        <v>42614</v>
      </c>
      <c r="B103" s="20"/>
      <c r="C103" s="21">
        <f>J102</f>
        <v>-486735.35999999999</v>
      </c>
      <c r="D103" s="21">
        <v>1421.65</v>
      </c>
      <c r="E103" s="21">
        <v>0</v>
      </c>
      <c r="F103" s="21">
        <f t="shared" ref="F103:F137" si="14">+D103-E103</f>
        <v>1421.65</v>
      </c>
      <c r="G103" s="21">
        <v>220000</v>
      </c>
      <c r="H103" s="21">
        <v>0</v>
      </c>
      <c r="I103" s="21">
        <f t="shared" si="13"/>
        <v>220000</v>
      </c>
      <c r="J103" s="22">
        <f t="shared" si="11"/>
        <v>-705313.71</v>
      </c>
      <c r="M103" s="18"/>
      <c r="N103" s="18"/>
    </row>
    <row r="104" spans="1:14" ht="23" customHeight="1" x14ac:dyDescent="0.25">
      <c r="A104" s="19">
        <v>42644</v>
      </c>
      <c r="B104" s="20" t="s">
        <v>10</v>
      </c>
      <c r="C104" s="23">
        <v>1661348</v>
      </c>
      <c r="D104" s="21">
        <v>2196.4699999999998</v>
      </c>
      <c r="E104" s="21">
        <v>0</v>
      </c>
      <c r="F104" s="21">
        <f t="shared" si="14"/>
        <v>2196.4699999999998</v>
      </c>
      <c r="G104" s="21">
        <v>134532.57</v>
      </c>
      <c r="H104" s="21">
        <v>6</v>
      </c>
      <c r="I104" s="21">
        <f t="shared" si="13"/>
        <v>134526.57</v>
      </c>
      <c r="J104" s="22">
        <f t="shared" si="11"/>
        <v>1529017.9</v>
      </c>
      <c r="M104" s="25"/>
      <c r="N104" s="18"/>
    </row>
    <row r="105" spans="1:14" ht="23" customHeight="1" x14ac:dyDescent="0.25">
      <c r="A105" s="19">
        <v>42675</v>
      </c>
      <c r="B105" s="20"/>
      <c r="C105" s="21">
        <f>J104</f>
        <v>1529017.9</v>
      </c>
      <c r="D105" s="21">
        <v>2759.07</v>
      </c>
      <c r="E105" s="21">
        <v>0</v>
      </c>
      <c r="F105" s="21">
        <f t="shared" si="14"/>
        <v>2759.07</v>
      </c>
      <c r="G105" s="21">
        <v>566820</v>
      </c>
      <c r="H105" s="21">
        <v>2839.71</v>
      </c>
      <c r="I105" s="21">
        <f t="shared" si="13"/>
        <v>563980.29</v>
      </c>
      <c r="J105" s="22">
        <f t="shared" si="11"/>
        <v>967796.67999999993</v>
      </c>
      <c r="M105" s="18"/>
      <c r="N105" s="18"/>
    </row>
    <row r="106" spans="1:14" ht="23" customHeight="1" x14ac:dyDescent="0.25">
      <c r="A106" s="19">
        <v>42705</v>
      </c>
      <c r="B106" s="20"/>
      <c r="C106" s="21">
        <f>J105</f>
        <v>967796.67999999993</v>
      </c>
      <c r="D106" s="21">
        <v>2102.29</v>
      </c>
      <c r="E106" s="21">
        <v>0</v>
      </c>
      <c r="F106" s="21">
        <f t="shared" si="14"/>
        <v>2102.29</v>
      </c>
      <c r="G106" s="21">
        <v>25000</v>
      </c>
      <c r="H106" s="21">
        <v>0</v>
      </c>
      <c r="I106" s="21">
        <f t="shared" si="13"/>
        <v>25000</v>
      </c>
      <c r="J106" s="22">
        <f t="shared" si="11"/>
        <v>944898.97</v>
      </c>
      <c r="M106" s="18"/>
      <c r="N106" s="18"/>
    </row>
    <row r="107" spans="1:14" ht="23" customHeight="1" x14ac:dyDescent="0.25">
      <c r="A107" s="19">
        <v>42736</v>
      </c>
      <c r="B107" s="20"/>
      <c r="C107" s="21">
        <f t="shared" ref="C107:C113" si="15">J106</f>
        <v>944898.97</v>
      </c>
      <c r="D107" s="21">
        <v>2101.46</v>
      </c>
      <c r="E107" s="21">
        <v>0</v>
      </c>
      <c r="F107" s="21">
        <f t="shared" si="14"/>
        <v>2101.46</v>
      </c>
      <c r="G107" s="21">
        <v>160330</v>
      </c>
      <c r="H107" s="21">
        <v>0</v>
      </c>
      <c r="I107" s="21">
        <f t="shared" si="13"/>
        <v>160330</v>
      </c>
      <c r="J107" s="22">
        <f t="shared" si="11"/>
        <v>786670.42999999993</v>
      </c>
      <c r="M107" s="18"/>
      <c r="N107" s="18"/>
    </row>
    <row r="108" spans="1:14" ht="23" customHeight="1" x14ac:dyDescent="0.25">
      <c r="A108" s="19">
        <v>42767</v>
      </c>
      <c r="B108" s="20"/>
      <c r="C108" s="21">
        <f t="shared" si="15"/>
        <v>786670.42999999993</v>
      </c>
      <c r="D108" s="21">
        <v>1881.68</v>
      </c>
      <c r="E108" s="21">
        <v>0</v>
      </c>
      <c r="F108" s="21">
        <f t="shared" si="14"/>
        <v>1881.68</v>
      </c>
      <c r="G108" s="21">
        <v>15665</v>
      </c>
      <c r="H108" s="21">
        <v>0</v>
      </c>
      <c r="I108" s="21">
        <f t="shared" si="13"/>
        <v>15665</v>
      </c>
      <c r="J108" s="22">
        <f t="shared" si="11"/>
        <v>772887.11</v>
      </c>
      <c r="M108" s="18"/>
      <c r="N108" s="18"/>
    </row>
    <row r="109" spans="1:14" ht="23" customHeight="1" x14ac:dyDescent="0.25">
      <c r="A109" s="19" t="s">
        <v>33</v>
      </c>
      <c r="B109" s="20"/>
      <c r="C109" s="21">
        <f t="shared" si="15"/>
        <v>772887.11</v>
      </c>
      <c r="D109" s="21">
        <v>2100.39</v>
      </c>
      <c r="E109" s="21">
        <v>0</v>
      </c>
      <c r="F109" s="21">
        <f t="shared" si="14"/>
        <v>2100.39</v>
      </c>
      <c r="G109" s="21">
        <v>129470.2</v>
      </c>
      <c r="H109" s="21">
        <v>0</v>
      </c>
      <c r="I109" s="21">
        <f t="shared" si="13"/>
        <v>129470.2</v>
      </c>
      <c r="J109" s="22">
        <f t="shared" si="11"/>
        <v>645517.30000000005</v>
      </c>
      <c r="M109" s="18"/>
      <c r="N109" s="18"/>
    </row>
    <row r="110" spans="1:14" ht="23" customHeight="1" x14ac:dyDescent="0.25">
      <c r="A110" s="19">
        <v>42826</v>
      </c>
      <c r="B110" s="20"/>
      <c r="C110" s="21">
        <f t="shared" si="15"/>
        <v>645517.30000000005</v>
      </c>
      <c r="D110" s="21">
        <v>1931.19</v>
      </c>
      <c r="E110" s="21">
        <v>0</v>
      </c>
      <c r="F110" s="21">
        <f t="shared" si="14"/>
        <v>1931.19</v>
      </c>
      <c r="G110" s="21">
        <v>125598.86</v>
      </c>
      <c r="H110" s="21">
        <v>0</v>
      </c>
      <c r="I110" s="21">
        <f t="shared" si="13"/>
        <v>125598.86</v>
      </c>
      <c r="J110" s="22">
        <f t="shared" si="11"/>
        <v>521849.63</v>
      </c>
      <c r="M110" s="18"/>
      <c r="N110" s="18"/>
    </row>
    <row r="111" spans="1:14" ht="23" customHeight="1" x14ac:dyDescent="0.25">
      <c r="A111" s="19" t="s">
        <v>34</v>
      </c>
      <c r="B111" s="20"/>
      <c r="C111" s="21">
        <f t="shared" si="15"/>
        <v>521849.63</v>
      </c>
      <c r="D111" s="21">
        <v>1906.61</v>
      </c>
      <c r="E111" s="21">
        <v>0</v>
      </c>
      <c r="F111" s="21">
        <f t="shared" si="14"/>
        <v>1906.61</v>
      </c>
      <c r="G111" s="21">
        <v>89487.12</v>
      </c>
      <c r="H111" s="21">
        <v>1730.43</v>
      </c>
      <c r="I111" s="21">
        <f t="shared" si="13"/>
        <v>87756.69</v>
      </c>
      <c r="J111" s="22">
        <f t="shared" si="11"/>
        <v>435999.55</v>
      </c>
      <c r="M111" s="18"/>
      <c r="N111" s="18"/>
    </row>
    <row r="112" spans="1:14" ht="23" customHeight="1" x14ac:dyDescent="0.25">
      <c r="A112" s="19">
        <v>42887</v>
      </c>
      <c r="B112" s="20"/>
      <c r="C112" s="21">
        <f t="shared" si="15"/>
        <v>435999.55</v>
      </c>
      <c r="D112" s="21">
        <v>1578.15</v>
      </c>
      <c r="E112" s="21">
        <v>0</v>
      </c>
      <c r="F112" s="21">
        <f t="shared" si="14"/>
        <v>1578.15</v>
      </c>
      <c r="G112" s="21">
        <v>467782.81</v>
      </c>
      <c r="H112" s="21">
        <v>0</v>
      </c>
      <c r="I112" s="21">
        <f t="shared" si="13"/>
        <v>467782.81</v>
      </c>
      <c r="J112" s="22">
        <f t="shared" si="11"/>
        <v>-30205.109999999986</v>
      </c>
      <c r="M112" s="18"/>
      <c r="N112" s="18"/>
    </row>
    <row r="113" spans="1:14" ht="23" customHeight="1" x14ac:dyDescent="0.25">
      <c r="A113" s="19">
        <v>42917</v>
      </c>
      <c r="B113" s="20"/>
      <c r="C113" s="21">
        <f t="shared" si="15"/>
        <v>-30205.109999999986</v>
      </c>
      <c r="D113" s="21">
        <v>1434.63</v>
      </c>
      <c r="E113" s="21">
        <v>0</v>
      </c>
      <c r="F113" s="21">
        <f t="shared" si="14"/>
        <v>1434.63</v>
      </c>
      <c r="G113" s="21">
        <v>0</v>
      </c>
      <c r="H113" s="21">
        <v>0</v>
      </c>
      <c r="I113" s="21">
        <f t="shared" si="13"/>
        <v>0</v>
      </c>
      <c r="J113" s="22">
        <f t="shared" si="11"/>
        <v>-28770.479999999985</v>
      </c>
      <c r="M113" s="18"/>
      <c r="N113" s="18"/>
    </row>
    <row r="114" spans="1:14" ht="23" customHeight="1" x14ac:dyDescent="0.25">
      <c r="A114" s="19" t="s">
        <v>35</v>
      </c>
      <c r="B114" s="20" t="s">
        <v>10</v>
      </c>
      <c r="C114" s="23">
        <v>4284077</v>
      </c>
      <c r="D114" s="21">
        <v>1737.08</v>
      </c>
      <c r="E114" s="21">
        <v>0</v>
      </c>
      <c r="F114" s="21">
        <f t="shared" si="14"/>
        <v>1737.08</v>
      </c>
      <c r="G114" s="21">
        <v>81232</v>
      </c>
      <c r="H114" s="21">
        <v>0</v>
      </c>
      <c r="I114" s="21">
        <f t="shared" si="13"/>
        <v>81232</v>
      </c>
      <c r="J114" s="22">
        <f t="shared" si="11"/>
        <v>4204582.08</v>
      </c>
      <c r="M114" s="18"/>
      <c r="N114" s="18"/>
    </row>
    <row r="115" spans="1:14" ht="23" customHeight="1" x14ac:dyDescent="0.25">
      <c r="A115" s="19">
        <v>42979</v>
      </c>
      <c r="B115" s="20"/>
      <c r="C115" s="21">
        <f>J114</f>
        <v>4204582.08</v>
      </c>
      <c r="D115" s="21">
        <v>3534.45</v>
      </c>
      <c r="E115" s="21">
        <v>0</v>
      </c>
      <c r="F115" s="21">
        <f t="shared" si="14"/>
        <v>3534.45</v>
      </c>
      <c r="G115" s="21">
        <v>955357.04</v>
      </c>
      <c r="H115" s="21">
        <v>0</v>
      </c>
      <c r="I115" s="21">
        <f t="shared" si="13"/>
        <v>955357.04</v>
      </c>
      <c r="J115" s="22">
        <f t="shared" si="11"/>
        <v>3252759.49</v>
      </c>
      <c r="M115" s="18"/>
      <c r="N115" s="18"/>
    </row>
    <row r="116" spans="1:14" ht="23" customHeight="1" x14ac:dyDescent="0.25">
      <c r="A116" s="19">
        <v>43009</v>
      </c>
      <c r="B116" s="20"/>
      <c r="C116" s="21">
        <f t="shared" ref="C116:C125" si="16">J115</f>
        <v>3252759.49</v>
      </c>
      <c r="D116" s="21">
        <v>2602.04</v>
      </c>
      <c r="E116" s="21">
        <v>0</v>
      </c>
      <c r="F116" s="21">
        <f t="shared" si="14"/>
        <v>2602.04</v>
      </c>
      <c r="G116" s="21">
        <v>268262</v>
      </c>
      <c r="H116" s="21">
        <v>1464</v>
      </c>
      <c r="I116" s="21">
        <f t="shared" si="13"/>
        <v>266798</v>
      </c>
      <c r="J116" s="22">
        <f t="shared" si="11"/>
        <v>2988563.5300000003</v>
      </c>
      <c r="M116" s="18"/>
      <c r="N116" s="18"/>
    </row>
    <row r="117" spans="1:14" ht="23" customHeight="1" x14ac:dyDescent="0.25">
      <c r="A117" s="19">
        <v>43040</v>
      </c>
      <c r="B117" s="20"/>
      <c r="C117" s="21">
        <f t="shared" si="16"/>
        <v>2988563.5300000003</v>
      </c>
      <c r="D117" s="21">
        <v>2163.8200000000002</v>
      </c>
      <c r="E117" s="21">
        <v>0</v>
      </c>
      <c r="F117" s="21">
        <f t="shared" si="14"/>
        <v>2163.8200000000002</v>
      </c>
      <c r="G117" s="21">
        <v>686539</v>
      </c>
      <c r="H117" s="21">
        <v>0</v>
      </c>
      <c r="I117" s="21">
        <f t="shared" si="13"/>
        <v>686539</v>
      </c>
      <c r="J117" s="22">
        <f t="shared" si="11"/>
        <v>2304188.35</v>
      </c>
      <c r="M117" s="18"/>
      <c r="N117" s="18"/>
    </row>
    <row r="118" spans="1:14" ht="23" customHeight="1" x14ac:dyDescent="0.25">
      <c r="A118" s="19">
        <v>43070</v>
      </c>
      <c r="B118" s="20"/>
      <c r="C118" s="21">
        <f t="shared" si="16"/>
        <v>2304188.35</v>
      </c>
      <c r="D118" s="21">
        <v>1870.07</v>
      </c>
      <c r="E118" s="21">
        <v>0</v>
      </c>
      <c r="F118" s="21">
        <f t="shared" si="14"/>
        <v>1870.07</v>
      </c>
      <c r="G118" s="21">
        <v>581813.25</v>
      </c>
      <c r="H118" s="21">
        <v>0</v>
      </c>
      <c r="I118" s="21">
        <f t="shared" si="13"/>
        <v>581813.25</v>
      </c>
      <c r="J118" s="22">
        <f t="shared" si="11"/>
        <v>1724245.17</v>
      </c>
      <c r="M118" s="18"/>
      <c r="N118" s="18"/>
    </row>
    <row r="119" spans="1:14" ht="23" customHeight="1" x14ac:dyDescent="0.25">
      <c r="A119" s="19">
        <v>43101</v>
      </c>
      <c r="B119" s="20"/>
      <c r="C119" s="21">
        <f t="shared" si="16"/>
        <v>1724245.17</v>
      </c>
      <c r="D119" s="21">
        <v>1809.78</v>
      </c>
      <c r="E119" s="21">
        <v>0</v>
      </c>
      <c r="F119" s="21">
        <f t="shared" si="14"/>
        <v>1809.78</v>
      </c>
      <c r="G119" s="21">
        <v>62089.71</v>
      </c>
      <c r="H119" s="21">
        <v>0</v>
      </c>
      <c r="I119" s="21">
        <f t="shared" si="13"/>
        <v>62089.71</v>
      </c>
      <c r="J119" s="22">
        <f t="shared" si="11"/>
        <v>1663965.24</v>
      </c>
      <c r="M119" s="18"/>
      <c r="N119" s="18"/>
    </row>
    <row r="120" spans="1:14" ht="23" customHeight="1" x14ac:dyDescent="0.25">
      <c r="A120" s="19">
        <v>43132</v>
      </c>
      <c r="B120" s="20"/>
      <c r="C120" s="21">
        <f t="shared" si="16"/>
        <v>1663965.24</v>
      </c>
      <c r="D120" s="21">
        <v>1616.37</v>
      </c>
      <c r="E120" s="21">
        <v>0</v>
      </c>
      <c r="F120" s="21">
        <f t="shared" si="14"/>
        <v>1616.37</v>
      </c>
      <c r="G120" s="21">
        <v>235421.99</v>
      </c>
      <c r="H120" s="21">
        <v>40467.199999999997</v>
      </c>
      <c r="I120" s="21">
        <f t="shared" si="13"/>
        <v>194954.78999999998</v>
      </c>
      <c r="J120" s="22">
        <f t="shared" si="11"/>
        <v>1470626.82</v>
      </c>
      <c r="M120" s="18"/>
      <c r="N120" s="18"/>
    </row>
    <row r="121" spans="1:14" ht="23" customHeight="1" x14ac:dyDescent="0.25">
      <c r="A121" s="19" t="s">
        <v>36</v>
      </c>
      <c r="B121" s="20"/>
      <c r="C121" s="21">
        <f t="shared" si="16"/>
        <v>1470626.82</v>
      </c>
      <c r="D121" s="21">
        <v>1683.71</v>
      </c>
      <c r="E121" s="21">
        <v>0</v>
      </c>
      <c r="F121" s="21">
        <f t="shared" si="14"/>
        <v>1683.71</v>
      </c>
      <c r="G121" s="21">
        <v>82754.81</v>
      </c>
      <c r="H121" s="21">
        <v>0</v>
      </c>
      <c r="I121" s="21">
        <f t="shared" si="13"/>
        <v>82754.81</v>
      </c>
      <c r="J121" s="22">
        <f t="shared" si="11"/>
        <v>1389555.72</v>
      </c>
      <c r="M121" s="18"/>
      <c r="N121" s="18"/>
    </row>
    <row r="122" spans="1:14" ht="23" customHeight="1" x14ac:dyDescent="0.25">
      <c r="A122" s="19">
        <v>43191</v>
      </c>
      <c r="B122" s="20"/>
      <c r="C122" s="21">
        <f t="shared" si="16"/>
        <v>1389555.72</v>
      </c>
      <c r="D122" s="21">
        <v>1583.44</v>
      </c>
      <c r="E122" s="21">
        <v>0</v>
      </c>
      <c r="F122" s="21">
        <f t="shared" si="14"/>
        <v>1583.44</v>
      </c>
      <c r="G122" s="21">
        <v>116589.84</v>
      </c>
      <c r="H122" s="21">
        <v>0</v>
      </c>
      <c r="I122" s="21">
        <f t="shared" si="13"/>
        <v>116589.84</v>
      </c>
      <c r="J122" s="22">
        <f t="shared" si="11"/>
        <v>1274549.3199999998</v>
      </c>
      <c r="M122" s="18"/>
      <c r="N122" s="18"/>
    </row>
    <row r="123" spans="1:14" ht="23" customHeight="1" x14ac:dyDescent="0.25">
      <c r="A123" s="19" t="s">
        <v>37</v>
      </c>
      <c r="B123" s="20"/>
      <c r="C123" s="21">
        <f t="shared" si="16"/>
        <v>1274549.3199999998</v>
      </c>
      <c r="D123" s="21">
        <v>1576.98</v>
      </c>
      <c r="E123" s="21">
        <v>0</v>
      </c>
      <c r="F123" s="21">
        <f t="shared" si="14"/>
        <v>1576.98</v>
      </c>
      <c r="G123" s="21">
        <v>138798</v>
      </c>
      <c r="H123" s="21">
        <v>0</v>
      </c>
      <c r="I123" s="21">
        <f t="shared" si="13"/>
        <v>138798</v>
      </c>
      <c r="J123" s="22">
        <f t="shared" si="11"/>
        <v>1137328.2999999998</v>
      </c>
      <c r="M123" s="18"/>
      <c r="N123" s="18"/>
    </row>
    <row r="124" spans="1:14" ht="23" customHeight="1" x14ac:dyDescent="0.25">
      <c r="A124" s="19">
        <v>43252</v>
      </c>
      <c r="B124" s="20"/>
      <c r="C124" s="21">
        <f t="shared" si="16"/>
        <v>1137328.2999999998</v>
      </c>
      <c r="D124" s="21">
        <v>1452.51</v>
      </c>
      <c r="E124" s="21">
        <v>0</v>
      </c>
      <c r="F124" s="21">
        <f t="shared" si="14"/>
        <v>1452.51</v>
      </c>
      <c r="G124" s="21">
        <v>165513.54999999999</v>
      </c>
      <c r="H124" s="21">
        <v>0</v>
      </c>
      <c r="I124" s="21">
        <f t="shared" si="13"/>
        <v>165513.54999999999</v>
      </c>
      <c r="J124" s="22">
        <f t="shared" si="11"/>
        <v>973267.25999999978</v>
      </c>
      <c r="M124" s="18"/>
      <c r="N124" s="18"/>
    </row>
    <row r="125" spans="1:14" ht="23" customHeight="1" x14ac:dyDescent="0.25">
      <c r="A125" s="19">
        <v>43282</v>
      </c>
      <c r="B125" s="20"/>
      <c r="C125" s="21">
        <f t="shared" si="16"/>
        <v>973267.25999999978</v>
      </c>
      <c r="D125" s="21">
        <v>1441.94</v>
      </c>
      <c r="E125" s="21">
        <v>0</v>
      </c>
      <c r="F125" s="21">
        <f t="shared" si="14"/>
        <v>1441.94</v>
      </c>
      <c r="G125" s="21">
        <v>0</v>
      </c>
      <c r="H125" s="21">
        <v>0</v>
      </c>
      <c r="I125" s="21">
        <f t="shared" si="13"/>
        <v>0</v>
      </c>
      <c r="J125" s="22">
        <f t="shared" si="11"/>
        <v>974709.19999999972</v>
      </c>
      <c r="M125" s="18"/>
      <c r="N125" s="18"/>
    </row>
    <row r="126" spans="1:14" ht="23" customHeight="1" x14ac:dyDescent="0.25">
      <c r="A126" s="19" t="s">
        <v>38</v>
      </c>
      <c r="B126" s="20" t="s">
        <v>10</v>
      </c>
      <c r="C126" s="23">
        <v>5234021</v>
      </c>
      <c r="D126" s="21">
        <v>1837.91</v>
      </c>
      <c r="E126" s="21">
        <v>0</v>
      </c>
      <c r="F126" s="21">
        <f t="shared" si="14"/>
        <v>1837.91</v>
      </c>
      <c r="G126" s="21">
        <v>223500</v>
      </c>
      <c r="H126" s="21">
        <v>0</v>
      </c>
      <c r="I126" s="21">
        <f t="shared" si="13"/>
        <v>223500</v>
      </c>
      <c r="J126" s="22">
        <f t="shared" si="11"/>
        <v>5012358.91</v>
      </c>
      <c r="M126" s="18"/>
      <c r="N126" s="18"/>
    </row>
    <row r="127" spans="1:14" ht="23" customHeight="1" x14ac:dyDescent="0.25">
      <c r="A127" s="19">
        <v>43344</v>
      </c>
      <c r="B127" s="20"/>
      <c r="C127" s="21">
        <v>7181045.9400000004</v>
      </c>
      <c r="D127" s="21">
        <v>4262.63</v>
      </c>
      <c r="E127" s="21">
        <v>0</v>
      </c>
      <c r="F127" s="21">
        <f t="shared" si="14"/>
        <v>4262.63</v>
      </c>
      <c r="G127" s="21">
        <v>1505903.63</v>
      </c>
      <c r="H127" s="21">
        <v>0</v>
      </c>
      <c r="I127" s="21">
        <f t="shared" si="13"/>
        <v>1505903.63</v>
      </c>
      <c r="J127" s="22">
        <f t="shared" si="11"/>
        <v>5679404.9400000004</v>
      </c>
      <c r="M127" s="18"/>
      <c r="N127" s="18"/>
    </row>
    <row r="128" spans="1:14" ht="23" customHeight="1" x14ac:dyDescent="0.25">
      <c r="A128" s="19">
        <v>43374</v>
      </c>
      <c r="B128" s="20"/>
      <c r="C128" s="21">
        <f>J127</f>
        <v>5679404.9400000004</v>
      </c>
      <c r="D128" s="21">
        <v>3523.92</v>
      </c>
      <c r="E128" s="21">
        <v>1342.89</v>
      </c>
      <c r="F128" s="21">
        <f t="shared" si="14"/>
        <v>2181.0299999999997</v>
      </c>
      <c r="G128" s="21">
        <v>1472941.98</v>
      </c>
      <c r="H128" s="21">
        <v>680904.35</v>
      </c>
      <c r="I128" s="21">
        <f t="shared" si="13"/>
        <v>792037.63</v>
      </c>
      <c r="J128" s="22">
        <f t="shared" si="11"/>
        <v>4889548.3400000008</v>
      </c>
      <c r="M128" s="18"/>
      <c r="N128" s="18"/>
    </row>
    <row r="129" spans="1:14" ht="23" customHeight="1" x14ac:dyDescent="0.25">
      <c r="A129" s="19">
        <v>43405</v>
      </c>
      <c r="B129" s="20"/>
      <c r="C129" s="21">
        <f>J128</f>
        <v>4889548.3400000008</v>
      </c>
      <c r="D129" s="21">
        <v>3140.1</v>
      </c>
      <c r="E129" s="21">
        <v>0</v>
      </c>
      <c r="F129" s="21">
        <f t="shared" si="14"/>
        <v>3140.1</v>
      </c>
      <c r="G129" s="21">
        <v>187065.76</v>
      </c>
      <c r="H129" s="21">
        <v>45486.92</v>
      </c>
      <c r="I129" s="21">
        <f t="shared" si="13"/>
        <v>141578.84000000003</v>
      </c>
      <c r="J129" s="22">
        <f t="shared" si="11"/>
        <v>4751109.6000000006</v>
      </c>
      <c r="M129" s="18"/>
      <c r="N129" s="18"/>
    </row>
    <row r="130" spans="1:14" ht="23" customHeight="1" x14ac:dyDescent="0.25">
      <c r="A130" s="19">
        <v>43435</v>
      </c>
      <c r="B130" s="20"/>
      <c r="C130" s="21">
        <f>J129</f>
        <v>4751109.6000000006</v>
      </c>
      <c r="D130" s="21">
        <v>3210.33</v>
      </c>
      <c r="E130" s="21">
        <v>0</v>
      </c>
      <c r="F130" s="21">
        <f t="shared" si="14"/>
        <v>3210.33</v>
      </c>
      <c r="G130" s="21">
        <v>155840.64000000001</v>
      </c>
      <c r="H130" s="21">
        <v>0</v>
      </c>
      <c r="I130" s="21">
        <f t="shared" si="13"/>
        <v>155840.64000000001</v>
      </c>
      <c r="J130" s="22">
        <f t="shared" si="11"/>
        <v>4598479.290000001</v>
      </c>
      <c r="M130" s="18"/>
      <c r="N130" s="18"/>
    </row>
    <row r="131" spans="1:14" ht="23" customHeight="1" x14ac:dyDescent="0.25">
      <c r="A131" s="19">
        <v>43466</v>
      </c>
      <c r="B131" s="20"/>
      <c r="C131" s="21">
        <v>4598479.29</v>
      </c>
      <c r="D131" s="21">
        <v>3134.59</v>
      </c>
      <c r="E131" s="21">
        <v>0</v>
      </c>
      <c r="F131" s="21">
        <f t="shared" si="14"/>
        <v>3134.59</v>
      </c>
      <c r="G131" s="21">
        <v>100798</v>
      </c>
      <c r="H131" s="21">
        <v>0</v>
      </c>
      <c r="I131" s="21">
        <f t="shared" si="13"/>
        <v>100798</v>
      </c>
      <c r="J131" s="22">
        <f t="shared" si="11"/>
        <v>4500815.88</v>
      </c>
      <c r="M131" s="18"/>
      <c r="N131" s="18"/>
    </row>
    <row r="132" spans="1:14" ht="23" customHeight="1" x14ac:dyDescent="0.25">
      <c r="A132" s="19">
        <v>43497</v>
      </c>
      <c r="B132" s="20"/>
      <c r="C132" s="21">
        <v>4500815.88</v>
      </c>
      <c r="D132" s="21">
        <v>2691.53</v>
      </c>
      <c r="E132" s="21">
        <v>0</v>
      </c>
      <c r="F132" s="21">
        <f t="shared" si="14"/>
        <v>2691.53</v>
      </c>
      <c r="G132" s="21">
        <v>179120</v>
      </c>
      <c r="H132" s="21">
        <v>0</v>
      </c>
      <c r="I132" s="21">
        <f t="shared" si="13"/>
        <v>179120</v>
      </c>
      <c r="J132" s="22">
        <f t="shared" si="11"/>
        <v>4324387.41</v>
      </c>
      <c r="M132" s="18"/>
      <c r="N132" s="18"/>
    </row>
    <row r="133" spans="1:14" ht="23" customHeight="1" x14ac:dyDescent="0.25">
      <c r="A133" s="19" t="s">
        <v>39</v>
      </c>
      <c r="B133" s="20"/>
      <c r="C133" s="21">
        <v>4324387.41</v>
      </c>
      <c r="D133" s="21">
        <v>2998.16</v>
      </c>
      <c r="E133" s="21">
        <v>0</v>
      </c>
      <c r="F133" s="21">
        <f t="shared" si="14"/>
        <v>2998.16</v>
      </c>
      <c r="G133" s="21">
        <v>16000</v>
      </c>
      <c r="H133" s="21">
        <v>0</v>
      </c>
      <c r="I133" s="21">
        <f t="shared" si="13"/>
        <v>16000</v>
      </c>
      <c r="J133" s="22">
        <f t="shared" si="11"/>
        <v>4311385.57</v>
      </c>
      <c r="M133" s="18"/>
      <c r="N133" s="18"/>
    </row>
    <row r="134" spans="1:14" ht="23" customHeight="1" x14ac:dyDescent="0.25">
      <c r="A134" s="19">
        <v>43556</v>
      </c>
      <c r="B134" s="20"/>
      <c r="C134" s="24">
        <v>4311385.57</v>
      </c>
      <c r="D134" s="24">
        <v>2795.57</v>
      </c>
      <c r="E134" s="24">
        <v>0</v>
      </c>
      <c r="F134" s="24">
        <f t="shared" si="14"/>
        <v>2795.57</v>
      </c>
      <c r="G134" s="24">
        <v>7266</v>
      </c>
      <c r="H134" s="24">
        <v>0</v>
      </c>
      <c r="I134" s="24">
        <f t="shared" si="13"/>
        <v>7266</v>
      </c>
      <c r="J134" s="27">
        <f t="shared" si="11"/>
        <v>4306915.1400000006</v>
      </c>
      <c r="M134" s="18"/>
      <c r="N134" s="18"/>
    </row>
    <row r="135" spans="1:14" ht="23" customHeight="1" x14ac:dyDescent="0.25">
      <c r="A135" s="19" t="s">
        <v>40</v>
      </c>
      <c r="B135" s="20"/>
      <c r="C135" s="24">
        <v>4306915.1399999997</v>
      </c>
      <c r="D135" s="24">
        <v>2876.54</v>
      </c>
      <c r="E135" s="24">
        <v>0</v>
      </c>
      <c r="F135" s="24">
        <f t="shared" si="14"/>
        <v>2876.54</v>
      </c>
      <c r="G135" s="24">
        <v>338840.77</v>
      </c>
      <c r="H135" s="24">
        <v>0</v>
      </c>
      <c r="I135" s="24">
        <f t="shared" si="13"/>
        <v>338840.77</v>
      </c>
      <c r="J135" s="27">
        <f t="shared" si="11"/>
        <v>3970950.9099999997</v>
      </c>
      <c r="M135" s="18"/>
      <c r="N135" s="18"/>
    </row>
    <row r="136" spans="1:14" ht="23" customHeight="1" x14ac:dyDescent="0.25">
      <c r="A136" s="19">
        <v>43617</v>
      </c>
      <c r="B136" s="20"/>
      <c r="C136" s="24">
        <v>3970950.91</v>
      </c>
      <c r="D136" s="24">
        <v>2662.58</v>
      </c>
      <c r="E136" s="24">
        <v>447.88</v>
      </c>
      <c r="F136" s="24">
        <f t="shared" si="14"/>
        <v>2214.6999999999998</v>
      </c>
      <c r="G136" s="24">
        <v>341578.28</v>
      </c>
      <c r="H136" s="24">
        <v>0</v>
      </c>
      <c r="I136" s="24">
        <f>SUM(G136-H136)</f>
        <v>341578.28</v>
      </c>
      <c r="J136" s="27">
        <f t="shared" si="11"/>
        <v>3631587.33</v>
      </c>
      <c r="M136" s="18"/>
      <c r="N136" s="18"/>
    </row>
    <row r="137" spans="1:14" ht="23" customHeight="1" x14ac:dyDescent="0.35">
      <c r="A137" s="19">
        <v>43647</v>
      </c>
      <c r="B137" s="20"/>
      <c r="C137" s="24">
        <v>3631587.33</v>
      </c>
      <c r="D137" s="24">
        <v>2546.04</v>
      </c>
      <c r="E137" s="24">
        <v>0</v>
      </c>
      <c r="F137" s="24">
        <f t="shared" si="14"/>
        <v>2546.04</v>
      </c>
      <c r="G137" s="24">
        <v>0</v>
      </c>
      <c r="H137" s="24">
        <v>0</v>
      </c>
      <c r="I137" s="24">
        <f t="shared" si="13"/>
        <v>0</v>
      </c>
      <c r="J137" s="27">
        <f t="shared" si="11"/>
        <v>3634133.37</v>
      </c>
      <c r="M137"/>
      <c r="N137" s="18"/>
    </row>
    <row r="138" spans="1:14" ht="23" customHeight="1" x14ac:dyDescent="0.35">
      <c r="A138" s="19" t="s">
        <v>41</v>
      </c>
      <c r="B138" s="20"/>
      <c r="C138" s="21">
        <v>3634133.37</v>
      </c>
      <c r="D138" s="21">
        <v>2394.5</v>
      </c>
      <c r="E138" s="21">
        <v>455.49</v>
      </c>
      <c r="F138" s="21">
        <f>SUM(D138-E138)</f>
        <v>1939.01</v>
      </c>
      <c r="G138" s="21">
        <v>695898.16</v>
      </c>
      <c r="H138" s="21">
        <v>515137.5</v>
      </c>
      <c r="I138" s="21">
        <f t="shared" si="13"/>
        <v>180760.66000000003</v>
      </c>
      <c r="J138" s="22">
        <f t="shared" si="11"/>
        <v>3455311.7199999997</v>
      </c>
      <c r="M138"/>
      <c r="N138" s="18"/>
    </row>
    <row r="139" spans="1:14" ht="23" customHeight="1" x14ac:dyDescent="0.35">
      <c r="A139" s="19">
        <v>43709</v>
      </c>
      <c r="B139" s="20"/>
      <c r="C139" s="21">
        <v>3455311.72</v>
      </c>
      <c r="D139" s="21">
        <v>1940.45</v>
      </c>
      <c r="E139" s="21">
        <v>456.36</v>
      </c>
      <c r="F139" s="21">
        <f>SUM(D139-E139)</f>
        <v>1484.0900000000001</v>
      </c>
      <c r="G139" s="21">
        <v>520023.42</v>
      </c>
      <c r="H139" s="21">
        <v>2445.06</v>
      </c>
      <c r="I139" s="21">
        <f t="shared" si="13"/>
        <v>517578.36</v>
      </c>
      <c r="J139" s="22">
        <f t="shared" si="11"/>
        <v>2939217.45</v>
      </c>
      <c r="M139"/>
      <c r="N139" s="18"/>
    </row>
    <row r="140" spans="1:14" ht="23" customHeight="1" x14ac:dyDescent="0.35">
      <c r="A140" s="19">
        <v>43739</v>
      </c>
      <c r="B140" s="20"/>
      <c r="C140" s="21">
        <v>2939217.45</v>
      </c>
      <c r="D140" s="21">
        <v>1714.95</v>
      </c>
      <c r="E140" s="21">
        <v>0</v>
      </c>
      <c r="F140" s="21">
        <v>1714.95</v>
      </c>
      <c r="G140" s="21">
        <v>618018</v>
      </c>
      <c r="H140" s="21">
        <v>0</v>
      </c>
      <c r="I140" s="21">
        <f t="shared" si="13"/>
        <v>618018</v>
      </c>
      <c r="J140" s="22">
        <f t="shared" si="11"/>
        <v>2322914.4000000004</v>
      </c>
      <c r="M140"/>
      <c r="N140" s="18"/>
    </row>
    <row r="141" spans="1:14" ht="23" customHeight="1" x14ac:dyDescent="0.35">
      <c r="A141" s="19">
        <v>43770</v>
      </c>
      <c r="B141" s="20"/>
      <c r="C141" s="21">
        <v>2322914.4</v>
      </c>
      <c r="D141" s="21">
        <v>1449.67</v>
      </c>
      <c r="E141" s="21">
        <v>0</v>
      </c>
      <c r="F141" s="21">
        <v>1449.67</v>
      </c>
      <c r="G141" s="21">
        <v>7266</v>
      </c>
      <c r="H141" s="21">
        <v>0</v>
      </c>
      <c r="I141" s="21">
        <f t="shared" si="13"/>
        <v>7266</v>
      </c>
      <c r="J141" s="22">
        <f t="shared" si="11"/>
        <v>2317098.0699999998</v>
      </c>
      <c r="M141"/>
      <c r="N141" s="18"/>
    </row>
    <row r="142" spans="1:14" ht="23" customHeight="1" x14ac:dyDescent="0.35">
      <c r="A142" s="19">
        <v>43800</v>
      </c>
      <c r="B142" s="20"/>
      <c r="C142" s="21">
        <v>2317098.0699999998</v>
      </c>
      <c r="D142" s="21">
        <v>1414.73</v>
      </c>
      <c r="E142" s="21">
        <v>0</v>
      </c>
      <c r="F142" s="21">
        <v>1414.73</v>
      </c>
      <c r="G142" s="21">
        <v>23666</v>
      </c>
      <c r="H142" s="21">
        <v>425</v>
      </c>
      <c r="I142" s="21">
        <f t="shared" si="13"/>
        <v>23241</v>
      </c>
      <c r="J142" s="22">
        <f t="shared" si="11"/>
        <v>2295271.7999999998</v>
      </c>
      <c r="M142"/>
      <c r="N142" s="18"/>
    </row>
    <row r="143" spans="1:14" ht="23" customHeight="1" x14ac:dyDescent="0.35">
      <c r="A143" s="28">
        <v>43831</v>
      </c>
      <c r="B143" s="29"/>
      <c r="C143" s="30">
        <v>2295271.7999999998</v>
      </c>
      <c r="D143" s="30">
        <v>1400.82</v>
      </c>
      <c r="E143" s="30">
        <v>0</v>
      </c>
      <c r="F143" s="30">
        <v>1400.82</v>
      </c>
      <c r="G143" s="30">
        <v>136044.66</v>
      </c>
      <c r="H143" s="30">
        <v>0</v>
      </c>
      <c r="I143" s="21">
        <f t="shared" si="13"/>
        <v>136044.66</v>
      </c>
      <c r="J143" s="22">
        <f t="shared" si="11"/>
        <v>2160627.9599999995</v>
      </c>
      <c r="M143"/>
      <c r="N143" s="18"/>
    </row>
    <row r="144" spans="1:14" ht="23" customHeight="1" x14ac:dyDescent="0.35">
      <c r="A144" s="28">
        <v>43862</v>
      </c>
      <c r="B144" s="29"/>
      <c r="C144" s="30">
        <v>2160627.96</v>
      </c>
      <c r="D144" s="30">
        <v>1212.74</v>
      </c>
      <c r="E144" s="30">
        <v>0</v>
      </c>
      <c r="F144" s="30">
        <v>1212.74</v>
      </c>
      <c r="G144" s="30">
        <v>7266</v>
      </c>
      <c r="H144" s="30">
        <v>0</v>
      </c>
      <c r="I144" s="21">
        <f t="shared" si="13"/>
        <v>7266</v>
      </c>
      <c r="J144" s="22">
        <f t="shared" ref="J144:J148" si="17">+C144+F144-I144</f>
        <v>2154574.7000000002</v>
      </c>
      <c r="M144"/>
      <c r="N144" s="18"/>
    </row>
    <row r="145" spans="1:14" ht="23" customHeight="1" x14ac:dyDescent="0.35">
      <c r="A145" s="28" t="s">
        <v>42</v>
      </c>
      <c r="B145" s="29"/>
      <c r="C145" s="30">
        <v>2154574.7000000002</v>
      </c>
      <c r="D145" s="30">
        <v>1026.49</v>
      </c>
      <c r="E145" s="30">
        <v>0</v>
      </c>
      <c r="F145" s="30">
        <v>1026.49</v>
      </c>
      <c r="G145" s="30">
        <v>439195.93</v>
      </c>
      <c r="H145" s="30">
        <v>0</v>
      </c>
      <c r="I145" s="21">
        <f t="shared" si="13"/>
        <v>439195.93</v>
      </c>
      <c r="J145" s="22">
        <f t="shared" si="17"/>
        <v>1716405.2600000005</v>
      </c>
      <c r="M145"/>
      <c r="N145" s="18"/>
    </row>
    <row r="146" spans="1:14" ht="23" customHeight="1" x14ac:dyDescent="0.35">
      <c r="A146" s="28">
        <v>43922</v>
      </c>
      <c r="B146" s="29"/>
      <c r="C146" s="30">
        <v>1716405.26</v>
      </c>
      <c r="D146" s="30">
        <v>440.09</v>
      </c>
      <c r="E146" s="30">
        <v>0</v>
      </c>
      <c r="F146" s="30">
        <v>440.09</v>
      </c>
      <c r="G146" s="30">
        <v>0</v>
      </c>
      <c r="H146" s="30">
        <v>0</v>
      </c>
      <c r="I146" s="30">
        <f t="shared" si="13"/>
        <v>0</v>
      </c>
      <c r="J146" s="22">
        <f t="shared" si="17"/>
        <v>1716845.35</v>
      </c>
      <c r="M146"/>
      <c r="N146" s="18"/>
    </row>
    <row r="147" spans="1:14" ht="23" customHeight="1" x14ac:dyDescent="0.35">
      <c r="A147" s="28" t="s">
        <v>43</v>
      </c>
      <c r="B147" s="29"/>
      <c r="C147" s="30">
        <v>1716845.35</v>
      </c>
      <c r="D147" s="30">
        <v>409.95</v>
      </c>
      <c r="E147" s="30">
        <v>0</v>
      </c>
      <c r="F147" s="30">
        <v>409.95</v>
      </c>
      <c r="G147" s="30">
        <v>0</v>
      </c>
      <c r="H147" s="30">
        <v>0</v>
      </c>
      <c r="I147" s="30">
        <v>0</v>
      </c>
      <c r="J147" s="22">
        <f t="shared" si="17"/>
        <v>1717255.3</v>
      </c>
      <c r="M147"/>
      <c r="N147" s="18"/>
    </row>
    <row r="148" spans="1:14" ht="23" customHeight="1" x14ac:dyDescent="0.35">
      <c r="A148" s="28">
        <v>43983</v>
      </c>
      <c r="B148" s="29"/>
      <c r="C148" s="30">
        <v>1717255.3</v>
      </c>
      <c r="D148" s="30">
        <v>365.01</v>
      </c>
      <c r="E148" s="30">
        <v>0</v>
      </c>
      <c r="F148" s="30">
        <v>365.01</v>
      </c>
      <c r="G148" s="30">
        <v>0</v>
      </c>
      <c r="H148" s="30">
        <v>0</v>
      </c>
      <c r="I148" s="30">
        <v>0</v>
      </c>
      <c r="J148" s="22">
        <f t="shared" si="17"/>
        <v>1717620.31</v>
      </c>
      <c r="M148"/>
      <c r="N148" s="18"/>
    </row>
    <row r="149" spans="1:14" ht="23" customHeight="1" x14ac:dyDescent="0.35">
      <c r="A149" s="28">
        <v>44013</v>
      </c>
      <c r="B149" s="29"/>
      <c r="C149" s="30">
        <v>1717620.31</v>
      </c>
      <c r="D149" s="30">
        <v>324.75</v>
      </c>
      <c r="E149" s="30">
        <v>522.64</v>
      </c>
      <c r="F149" s="30">
        <v>324.75</v>
      </c>
      <c r="G149" s="30">
        <v>261061.85</v>
      </c>
      <c r="H149" s="30">
        <v>0</v>
      </c>
      <c r="I149" s="30">
        <v>261061.85</v>
      </c>
      <c r="J149" s="22">
        <f>+C149-E149+F149-I149</f>
        <v>1456360.57</v>
      </c>
      <c r="M149"/>
      <c r="N149" s="18"/>
    </row>
    <row r="150" spans="1:14" ht="23" customHeight="1" x14ac:dyDescent="0.35">
      <c r="A150" s="28" t="s">
        <v>44</v>
      </c>
      <c r="B150" s="29"/>
      <c r="C150" s="30">
        <v>1456360.57</v>
      </c>
      <c r="D150" s="30">
        <v>282.64</v>
      </c>
      <c r="E150" s="30">
        <v>0</v>
      </c>
      <c r="F150" s="30">
        <v>282.64</v>
      </c>
      <c r="G150" s="30">
        <v>0</v>
      </c>
      <c r="H150" s="30">
        <v>0</v>
      </c>
      <c r="I150" s="30">
        <v>0</v>
      </c>
      <c r="J150" s="22">
        <f t="shared" ref="J150" si="18">+C150-E150+F150-I150</f>
        <v>1456643.21</v>
      </c>
      <c r="M150"/>
      <c r="N150" s="18"/>
    </row>
    <row r="151" spans="1:14" ht="23" customHeight="1" x14ac:dyDescent="0.35">
      <c r="A151" s="28">
        <v>44075</v>
      </c>
      <c r="B151" s="29"/>
      <c r="C151" s="30">
        <v>1456643.21</v>
      </c>
      <c r="D151" s="30">
        <v>236.86</v>
      </c>
      <c r="E151" s="30">
        <v>1820.2</v>
      </c>
      <c r="F151" s="30">
        <v>236.86</v>
      </c>
      <c r="G151" s="30">
        <v>2669876.79</v>
      </c>
      <c r="H151" s="30">
        <v>2050414.75</v>
      </c>
      <c r="I151" s="30">
        <f>G151-H151</f>
        <v>619462.04</v>
      </c>
      <c r="J151" s="22">
        <f>C151-E151+F151+H151-G151</f>
        <v>835597.83000000007</v>
      </c>
      <c r="M151"/>
      <c r="N151" s="18"/>
    </row>
    <row r="152" spans="1:14" ht="23" customHeight="1" x14ac:dyDescent="0.35">
      <c r="A152" s="28">
        <v>44105</v>
      </c>
      <c r="B152" s="29"/>
      <c r="C152" s="30">
        <v>835597.83</v>
      </c>
      <c r="D152" s="30">
        <v>151.18</v>
      </c>
      <c r="E152" s="30">
        <v>0</v>
      </c>
      <c r="F152" s="30">
        <v>151.18</v>
      </c>
      <c r="G152" s="30">
        <v>0</v>
      </c>
      <c r="H152" s="30">
        <v>0</v>
      </c>
      <c r="I152" s="30">
        <v>0</v>
      </c>
      <c r="J152" s="22">
        <f t="shared" ref="J152:J154" si="19">C152-E152+F152+H152-G152</f>
        <v>835749.01</v>
      </c>
      <c r="M152"/>
      <c r="N152" s="18"/>
    </row>
    <row r="153" spans="1:14" ht="23" customHeight="1" x14ac:dyDescent="0.35">
      <c r="A153" s="28">
        <v>44136</v>
      </c>
      <c r="B153" s="29"/>
      <c r="C153" s="30">
        <v>835749.01</v>
      </c>
      <c r="D153" s="30">
        <v>138.38</v>
      </c>
      <c r="E153" s="30">
        <v>0</v>
      </c>
      <c r="F153" s="30">
        <v>138.38</v>
      </c>
      <c r="G153" s="30">
        <v>59141.4</v>
      </c>
      <c r="H153" s="30">
        <v>0</v>
      </c>
      <c r="I153" s="30">
        <v>59141.4</v>
      </c>
      <c r="J153" s="22">
        <f t="shared" si="19"/>
        <v>776745.99</v>
      </c>
      <c r="M153"/>
      <c r="N153" s="18"/>
    </row>
    <row r="154" spans="1:14" ht="23" customHeight="1" thickBot="1" x14ac:dyDescent="0.4">
      <c r="A154" s="31">
        <v>44166</v>
      </c>
      <c r="B154" s="32"/>
      <c r="C154" s="33">
        <v>776745.99</v>
      </c>
      <c r="D154" s="33">
        <v>143.02000000000001</v>
      </c>
      <c r="E154" s="33">
        <v>0</v>
      </c>
      <c r="F154" s="33">
        <v>143.02000000000001</v>
      </c>
      <c r="G154" s="33">
        <v>0</v>
      </c>
      <c r="H154" s="33">
        <v>0</v>
      </c>
      <c r="I154" s="33">
        <v>0</v>
      </c>
      <c r="J154" s="22">
        <f t="shared" si="19"/>
        <v>776889.01</v>
      </c>
      <c r="M154"/>
      <c r="N154" s="18"/>
    </row>
    <row r="155" spans="1:14" ht="23" customHeight="1" thickBot="1" x14ac:dyDescent="0.4">
      <c r="A155" s="34" t="s">
        <v>45</v>
      </c>
      <c r="B155" s="35"/>
      <c r="C155" s="36">
        <f>C10+C20+C27+C32+C40+C49+C54+C58+C66+C70+C76+C82+C92+C98+C104+C114+C126</f>
        <v>31477389</v>
      </c>
      <c r="D155" s="36">
        <f>SUM(D10:D154)</f>
        <v>194787.24000000005</v>
      </c>
      <c r="E155" s="36">
        <f>SUM(E10:E154)</f>
        <v>5597.51</v>
      </c>
      <c r="F155" s="36">
        <f>D155-E155</f>
        <v>189189.73000000004</v>
      </c>
      <c r="G155" s="36">
        <f>SUM(G10:G154)</f>
        <v>34345987.759999998</v>
      </c>
      <c r="H155" s="36">
        <f>SUM(H10:H154)</f>
        <v>3456298.04</v>
      </c>
      <c r="I155" s="36">
        <f>SUM(G155-H155)</f>
        <v>30889689.719999999</v>
      </c>
      <c r="J155" s="37"/>
      <c r="M155"/>
    </row>
    <row r="156" spans="1:14" ht="14.5" x14ac:dyDescent="0.35">
      <c r="A156" s="38"/>
      <c r="B156" s="38"/>
      <c r="C156" s="39"/>
      <c r="D156" s="39"/>
      <c r="E156" s="39"/>
      <c r="F156" s="39"/>
      <c r="G156" s="39"/>
      <c r="H156" s="39"/>
      <c r="I156" s="39"/>
      <c r="J156" s="39"/>
      <c r="M156"/>
    </row>
    <row r="157" spans="1:14" x14ac:dyDescent="0.25">
      <c r="A157" s="40"/>
      <c r="B157" s="40"/>
      <c r="C157" s="41"/>
      <c r="D157" s="42"/>
      <c r="E157" s="42"/>
      <c r="F157" s="42"/>
      <c r="G157" s="42"/>
      <c r="H157" s="42"/>
      <c r="I157" s="42"/>
      <c r="J157" s="41"/>
      <c r="N157" s="18"/>
    </row>
    <row r="158" spans="1:14" x14ac:dyDescent="0.25">
      <c r="A158" s="40"/>
      <c r="B158" s="40"/>
      <c r="C158" s="41"/>
      <c r="D158" s="42"/>
      <c r="E158" s="42"/>
      <c r="F158" s="42"/>
      <c r="G158" s="42"/>
      <c r="H158" s="42"/>
      <c r="I158" s="42"/>
      <c r="J158" s="41"/>
      <c r="L158" s="18"/>
    </row>
    <row r="159" spans="1:14" x14ac:dyDescent="0.25">
      <c r="A159" s="40"/>
      <c r="B159" s="40"/>
      <c r="C159" s="41"/>
      <c r="D159" s="42"/>
      <c r="E159" s="42"/>
      <c r="F159" s="42"/>
      <c r="G159" s="42"/>
      <c r="H159" s="42"/>
      <c r="I159" s="42"/>
      <c r="J159" s="41"/>
      <c r="L159" s="18"/>
    </row>
    <row r="160" spans="1:14" x14ac:dyDescent="0.25">
      <c r="A160" s="40"/>
      <c r="B160" s="40"/>
      <c r="C160" s="41"/>
      <c r="D160" s="42"/>
      <c r="E160" s="42"/>
      <c r="F160" s="42"/>
      <c r="G160" s="42"/>
      <c r="H160" s="42"/>
      <c r="I160" s="42"/>
      <c r="J160" s="41"/>
      <c r="L160" s="18"/>
    </row>
    <row r="161" spans="1:12" ht="14.5" x14ac:dyDescent="0.35">
      <c r="A161" s="43"/>
      <c r="B161" s="43"/>
      <c r="C161" s="44"/>
      <c r="D161" s="44"/>
      <c r="E161" s="44"/>
      <c r="F161" s="45"/>
      <c r="G161" s="44"/>
      <c r="H161" s="44"/>
      <c r="I161" s="44"/>
      <c r="J161" s="46"/>
      <c r="L161" s="18"/>
    </row>
    <row r="162" spans="1:12" s="48" customFormat="1" ht="10.5" customHeight="1" thickBot="1" x14ac:dyDescent="0.25">
      <c r="A162" s="63"/>
      <c r="B162" s="63"/>
      <c r="C162" s="63"/>
      <c r="D162" s="47"/>
      <c r="E162" s="64"/>
      <c r="F162" s="64"/>
      <c r="G162" s="64"/>
      <c r="H162" s="47"/>
      <c r="I162" s="63"/>
      <c r="J162" s="63"/>
      <c r="L162" s="49"/>
    </row>
    <row r="163" spans="1:12" s="48" customFormat="1" ht="10.5" x14ac:dyDescent="0.25">
      <c r="A163" s="65" t="s">
        <v>46</v>
      </c>
      <c r="B163" s="65"/>
      <c r="C163" s="65"/>
      <c r="D163" s="50"/>
      <c r="E163" s="65"/>
      <c r="F163" s="65"/>
      <c r="G163" s="65"/>
      <c r="H163" s="51"/>
      <c r="I163" s="65" t="s">
        <v>47</v>
      </c>
      <c r="J163" s="65"/>
      <c r="L163" s="49"/>
    </row>
    <row r="164" spans="1:12" s="48" customFormat="1" ht="10.5" x14ac:dyDescent="0.2">
      <c r="A164" s="58" t="s">
        <v>48</v>
      </c>
      <c r="B164" s="58"/>
      <c r="C164" s="58"/>
      <c r="D164" s="52"/>
      <c r="E164" s="59"/>
      <c r="F164" s="59"/>
      <c r="G164" s="59"/>
      <c r="H164" s="51"/>
      <c r="I164" s="60" t="s">
        <v>49</v>
      </c>
      <c r="J164" s="60"/>
      <c r="L164" s="49"/>
    </row>
    <row r="165" spans="1:12" ht="15" customHeight="1" x14ac:dyDescent="0.25">
      <c r="A165" s="43"/>
      <c r="B165" s="43"/>
      <c r="C165" s="43"/>
      <c r="D165" s="43"/>
      <c r="E165" s="53"/>
      <c r="F165" s="43"/>
      <c r="G165" s="43"/>
      <c r="H165" s="43"/>
      <c r="I165" s="54"/>
      <c r="J165" s="43"/>
      <c r="L165" s="18"/>
    </row>
    <row r="166" spans="1:12" x14ac:dyDescent="0.25">
      <c r="A166" s="43"/>
      <c r="B166" s="43"/>
      <c r="C166" s="43"/>
      <c r="D166" s="43"/>
      <c r="E166" s="55"/>
      <c r="F166" s="43"/>
      <c r="G166" s="43"/>
      <c r="H166" s="43"/>
      <c r="I166" s="43"/>
      <c r="J166" s="43"/>
      <c r="L166" s="18"/>
    </row>
    <row r="167" spans="1:12" x14ac:dyDescent="0.25">
      <c r="A167" s="43"/>
      <c r="B167" s="43"/>
      <c r="C167" s="43"/>
      <c r="D167" s="43"/>
      <c r="E167" s="53"/>
      <c r="F167" s="43"/>
      <c r="G167" s="43"/>
      <c r="H167" s="43"/>
      <c r="I167" s="43"/>
      <c r="J167" s="43"/>
      <c r="L167" s="18"/>
    </row>
    <row r="168" spans="1:12" x14ac:dyDescent="0.25">
      <c r="L168" s="18"/>
    </row>
    <row r="169" spans="1:12" x14ac:dyDescent="0.25">
      <c r="F169" s="18"/>
      <c r="L169" s="18"/>
    </row>
    <row r="170" spans="1:12" x14ac:dyDescent="0.25">
      <c r="F170" s="18"/>
      <c r="L170" s="18"/>
    </row>
    <row r="171" spans="1:12" ht="14.5" x14ac:dyDescent="0.35">
      <c r="A171"/>
      <c r="B171"/>
      <c r="C171"/>
      <c r="D171"/>
      <c r="E171"/>
      <c r="F171" s="56"/>
      <c r="G171"/>
      <c r="H171"/>
      <c r="I171"/>
      <c r="J171"/>
      <c r="K171"/>
      <c r="L171" s="18"/>
    </row>
    <row r="172" spans="1:12" ht="14.5" x14ac:dyDescent="0.35">
      <c r="A172"/>
      <c r="B172"/>
      <c r="C172"/>
      <c r="D172"/>
      <c r="E172"/>
      <c r="F172" s="56"/>
      <c r="G172"/>
      <c r="H172"/>
      <c r="I172"/>
      <c r="J172"/>
      <c r="K172"/>
    </row>
    <row r="173" spans="1:12" ht="14.5" x14ac:dyDescent="0.35">
      <c r="A173"/>
      <c r="B173"/>
      <c r="C173"/>
      <c r="D173"/>
      <c r="E173"/>
      <c r="F173" s="57"/>
      <c r="G173"/>
      <c r="I173"/>
      <c r="J173"/>
      <c r="K173"/>
    </row>
    <row r="174" spans="1:12" ht="14.5" x14ac:dyDescent="0.35">
      <c r="A174"/>
      <c r="B174"/>
      <c r="C174"/>
      <c r="D174"/>
      <c r="E174"/>
      <c r="F174" s="56"/>
      <c r="G174"/>
      <c r="I174"/>
      <c r="J174"/>
      <c r="K174"/>
    </row>
    <row r="175" spans="1:12" ht="14.5" x14ac:dyDescent="0.35">
      <c r="A175"/>
      <c r="B175"/>
      <c r="C175"/>
      <c r="D175"/>
      <c r="E175"/>
      <c r="F175"/>
      <c r="G175"/>
      <c r="I175"/>
      <c r="J175"/>
      <c r="K175"/>
    </row>
    <row r="176" spans="1:12" ht="14.5" x14ac:dyDescent="0.35">
      <c r="A176"/>
      <c r="B176"/>
      <c r="C176"/>
      <c r="D176"/>
      <c r="E176"/>
      <c r="F176"/>
      <c r="G176"/>
      <c r="I176"/>
      <c r="J176"/>
      <c r="K176"/>
    </row>
    <row r="177" spans="1:11" ht="14.5" x14ac:dyDescent="0.35">
      <c r="A177"/>
      <c r="B177"/>
      <c r="C177"/>
      <c r="D177"/>
      <c r="E177"/>
      <c r="F177"/>
      <c r="G177"/>
      <c r="I177"/>
      <c r="J177"/>
      <c r="K177"/>
    </row>
    <row r="178" spans="1:11" ht="14.5" x14ac:dyDescent="0.35">
      <c r="A178"/>
      <c r="B178"/>
      <c r="C178"/>
      <c r="D178"/>
      <c r="E178"/>
      <c r="F178"/>
      <c r="G178"/>
      <c r="I178"/>
      <c r="J178"/>
      <c r="K178"/>
    </row>
  </sheetData>
  <mergeCells count="11">
    <mergeCell ref="A164:C164"/>
    <mergeCell ref="E164:G164"/>
    <mergeCell ref="I164:J164"/>
    <mergeCell ref="A1:J1"/>
    <mergeCell ref="A4:J4"/>
    <mergeCell ref="A162:C162"/>
    <mergeCell ref="E162:G162"/>
    <mergeCell ref="I162:J162"/>
    <mergeCell ref="A163:C163"/>
    <mergeCell ref="E163:G163"/>
    <mergeCell ref="I163:J163"/>
  </mergeCells>
  <pageMargins left="0.70866141732283472" right="0.70866141732283472" top="0.74803149606299213" bottom="0.74803149606299213" header="0.31496062992125984" footer="0.31496062992125984"/>
  <pageSetup scale="80"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50800</xdr:colOff>
                <xdr:row>4</xdr:row>
                <xdr:rowOff>95250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LICENCIATURA</dc:creator>
  <cp:lastModifiedBy>LICENCIATURA</cp:lastModifiedBy>
  <cp:lastPrinted>2021-01-26T18:56:12Z</cp:lastPrinted>
  <dcterms:created xsi:type="dcterms:W3CDTF">2020-11-05T20:48:41Z</dcterms:created>
  <dcterms:modified xsi:type="dcterms:W3CDTF">2021-02-08T17:10:14Z</dcterms:modified>
</cp:coreProperties>
</file>