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ENCIATURA\Desktop\"/>
    </mc:Choice>
  </mc:AlternateContent>
  <bookViews>
    <workbookView xWindow="0" yWindow="0" windowWidth="19180" windowHeight="6140" activeTab="1"/>
  </bookViews>
  <sheets>
    <sheet name="PARCIAL DICIEMBRE " sheetId="1" r:id="rId1"/>
    <sheet name="ACUMULADO DICIEMBRE" sheetId="2" r:id="rId2"/>
    <sheet name="I A AÑO" sheetId="3" r:id="rId3"/>
  </sheets>
  <definedNames>
    <definedName name="_xlnm.Print_Titles" localSheetId="1">'ACUMULADO DICIEMBRE'!$1:$14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4" i="3" l="1"/>
  <c r="N94" i="3"/>
  <c r="J94" i="3"/>
  <c r="I94" i="3"/>
  <c r="H94" i="3"/>
  <c r="F94" i="3"/>
  <c r="D94" i="3"/>
  <c r="B94" i="3"/>
  <c r="R91" i="3"/>
  <c r="R90" i="3"/>
  <c r="R89" i="3"/>
  <c r="R83" i="3"/>
  <c r="R81" i="3"/>
  <c r="R80" i="3"/>
  <c r="R79" i="3"/>
  <c r="R78" i="3"/>
  <c r="R77" i="3"/>
  <c r="R76" i="3"/>
  <c r="R75" i="3"/>
  <c r="R74" i="3"/>
  <c r="R71" i="3"/>
  <c r="R70" i="3"/>
  <c r="F70" i="3"/>
  <c r="R69" i="3"/>
  <c r="F69" i="3"/>
  <c r="F68" i="3"/>
  <c r="R67" i="3"/>
  <c r="R66" i="3"/>
  <c r="R65" i="3"/>
  <c r="R64" i="3"/>
  <c r="M63" i="3"/>
  <c r="M94" i="3" s="1"/>
  <c r="G63" i="3"/>
  <c r="G94" i="3" s="1"/>
  <c r="F63" i="3"/>
  <c r="C63" i="3"/>
  <c r="C94" i="3" s="1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E33" i="3"/>
  <c r="R33" i="3" s="1"/>
  <c r="R32" i="3"/>
  <c r="R31" i="3"/>
  <c r="E31" i="3"/>
  <c r="R30" i="3"/>
  <c r="R29" i="3"/>
  <c r="R28" i="3"/>
  <c r="E28" i="3"/>
  <c r="R27" i="3"/>
  <c r="E27" i="3"/>
  <c r="R26" i="3"/>
  <c r="E26" i="3"/>
  <c r="E94" i="3" s="1"/>
  <c r="R25" i="3"/>
  <c r="Q24" i="3"/>
  <c r="Q94" i="3" s="1"/>
  <c r="R23" i="3"/>
  <c r="R22" i="3"/>
  <c r="R21" i="3"/>
  <c r="R20" i="3"/>
  <c r="O19" i="3"/>
  <c r="O94" i="3" s="1"/>
  <c r="L19" i="3"/>
  <c r="L94" i="3" s="1"/>
  <c r="K19" i="3"/>
  <c r="R19" i="3" s="1"/>
  <c r="R18" i="3"/>
  <c r="R17" i="3"/>
  <c r="R16" i="3"/>
  <c r="R15" i="3"/>
  <c r="R24" i="3" l="1"/>
  <c r="R63" i="3"/>
  <c r="R94" i="3" s="1"/>
  <c r="K94" i="3"/>
  <c r="R89" i="2"/>
  <c r="R90" i="2"/>
  <c r="S19" i="1"/>
  <c r="S18" i="1"/>
  <c r="M22" i="1"/>
  <c r="P94" i="2" l="1"/>
  <c r="N94" i="2"/>
  <c r="J94" i="2"/>
  <c r="I94" i="2"/>
  <c r="H94" i="2"/>
  <c r="D94" i="2"/>
  <c r="B94" i="2"/>
  <c r="R91" i="2"/>
  <c r="R83" i="2"/>
  <c r="R81" i="2"/>
  <c r="R80" i="2"/>
  <c r="R79" i="2"/>
  <c r="R78" i="2"/>
  <c r="R77" i="2"/>
  <c r="R76" i="2"/>
  <c r="R75" i="2"/>
  <c r="R74" i="2"/>
  <c r="R71" i="2"/>
  <c r="F70" i="2"/>
  <c r="R70" i="2" s="1"/>
  <c r="F69" i="2"/>
  <c r="R69" i="2" s="1"/>
  <c r="F68" i="2"/>
  <c r="R67" i="2"/>
  <c r="R66" i="2"/>
  <c r="R65" i="2"/>
  <c r="R64" i="2"/>
  <c r="M63" i="2"/>
  <c r="M94" i="2" s="1"/>
  <c r="G63" i="2"/>
  <c r="G94" i="2" s="1"/>
  <c r="F63" i="2"/>
  <c r="F94" i="2" s="1"/>
  <c r="C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E33" i="2"/>
  <c r="R33" i="2" s="1"/>
  <c r="R32" i="2"/>
  <c r="R31" i="2"/>
  <c r="E31" i="2"/>
  <c r="R30" i="2"/>
  <c r="R29" i="2"/>
  <c r="R28" i="2"/>
  <c r="E28" i="2"/>
  <c r="E27" i="2"/>
  <c r="R27" i="2" s="1"/>
  <c r="E26" i="2"/>
  <c r="R25" i="2"/>
  <c r="Q24" i="2"/>
  <c r="Q94" i="2" s="1"/>
  <c r="R23" i="2"/>
  <c r="R22" i="2"/>
  <c r="R21" i="2"/>
  <c r="R20" i="2"/>
  <c r="O19" i="2"/>
  <c r="O94" i="2" s="1"/>
  <c r="L19" i="2"/>
  <c r="L94" i="2" s="1"/>
  <c r="K19" i="2"/>
  <c r="R18" i="2"/>
  <c r="R17" i="2"/>
  <c r="R16" i="2"/>
  <c r="R15" i="2"/>
  <c r="Q22" i="1"/>
  <c r="K22" i="1"/>
  <c r="J22" i="1"/>
  <c r="I22" i="1"/>
  <c r="G22" i="1"/>
  <c r="F22" i="1"/>
  <c r="D22" i="1"/>
  <c r="B22" i="1"/>
  <c r="S21" i="1"/>
  <c r="S20" i="1"/>
  <c r="S17" i="1"/>
  <c r="R19" i="2" l="1"/>
  <c r="E94" i="2"/>
  <c r="R26" i="2"/>
  <c r="R63" i="2"/>
  <c r="C94" i="2"/>
  <c r="S22" i="1"/>
  <c r="K94" i="2"/>
  <c r="R24" i="2"/>
  <c r="R94" i="2" s="1"/>
</calcChain>
</file>

<file path=xl/sharedStrings.xml><?xml version="1.0" encoding="utf-8"?>
<sst xmlns="http://schemas.openxmlformats.org/spreadsheetml/2006/main" count="269" uniqueCount="146">
  <si>
    <t>UNIVERSIDAD AUTONOMA AGRARIA ANTONIO NARRO</t>
  </si>
  <si>
    <t>PROGRAMA PARA EL DESARROLLO PROFESIONAL DOCENTE PARA EL TIPO SUPERIOR PRODEP</t>
  </si>
  <si>
    <t>Fomento a la</t>
  </si>
  <si>
    <t>Becas de</t>
  </si>
  <si>
    <t>Beca Trayecotira Académica</t>
  </si>
  <si>
    <t>Servicios</t>
  </si>
  <si>
    <t>Materiales</t>
  </si>
  <si>
    <t xml:space="preserve">Bienes </t>
  </si>
  <si>
    <t xml:space="preserve">Acervo </t>
  </si>
  <si>
    <t>Manutención</t>
  </si>
  <si>
    <t xml:space="preserve">Cuota </t>
  </si>
  <si>
    <t>Inscripción</t>
  </si>
  <si>
    <t>Colegiatura</t>
  </si>
  <si>
    <t>Becas</t>
  </si>
  <si>
    <t xml:space="preserve">Instalación </t>
  </si>
  <si>
    <t>Transporte</t>
  </si>
  <si>
    <t>Material</t>
  </si>
  <si>
    <t>Graduación</t>
  </si>
  <si>
    <t>RUBROS</t>
  </si>
  <si>
    <t xml:space="preserve">generación y </t>
  </si>
  <si>
    <t xml:space="preserve">fomento a la </t>
  </si>
  <si>
    <t xml:space="preserve"> muebles </t>
  </si>
  <si>
    <t xml:space="preserve"> Bibliográfico </t>
  </si>
  <si>
    <t>Compensatoria</t>
  </si>
  <si>
    <t>Estudiante</t>
  </si>
  <si>
    <t>y viáticos</t>
  </si>
  <si>
    <t>didáctico</t>
  </si>
  <si>
    <t>o titulación</t>
  </si>
  <si>
    <t>Educativos</t>
  </si>
  <si>
    <t>TOTAL</t>
  </si>
  <si>
    <t xml:space="preserve">aplicación del </t>
  </si>
  <si>
    <t>permanencia</t>
  </si>
  <si>
    <t>conocimiento</t>
  </si>
  <si>
    <t>Anexos</t>
  </si>
  <si>
    <t>PRODEP 511-6/18/7113</t>
  </si>
  <si>
    <t>PRODEP 511-6/19/8497 CA 42</t>
  </si>
  <si>
    <t>PRODEP 511-6/19/15931</t>
  </si>
  <si>
    <t>PRODEP 511-6/19 15934</t>
  </si>
  <si>
    <t>TOTAL POR  RUBRO</t>
  </si>
  <si>
    <t>DRA. MARÍA MAGDALENA BARRERA PUENTE</t>
  </si>
  <si>
    <t>DR. MARIO E. VÁZQUEZ BADILLO</t>
  </si>
  <si>
    <t>RESPONSABLE INSTITUCIONAL PRODEP</t>
  </si>
  <si>
    <t>RECTOR</t>
  </si>
  <si>
    <t xml:space="preserve">UNIVERSIDAD AUTÓNOMA AGRARIA ANTONIO NARRO </t>
  </si>
  <si>
    <t xml:space="preserve">PROGRAMA PARA EL DESARROLLO PROFESIONAL DOCENTE </t>
  </si>
  <si>
    <t>Fomento a la generación y aplicación del conocimiento</t>
  </si>
  <si>
    <t>Becas a la permanencia institucional</t>
  </si>
  <si>
    <t>Apoyo mensual complementario</t>
  </si>
  <si>
    <t>Bienes inmuebles</t>
  </si>
  <si>
    <t xml:space="preserve">Acervo bibliográfico </t>
  </si>
  <si>
    <t>Cuota compensatoria</t>
  </si>
  <si>
    <t>Beca de estudiante</t>
  </si>
  <si>
    <t>Transporte y viáticos</t>
  </si>
  <si>
    <t>Material didáctico</t>
  </si>
  <si>
    <t>Graduación o titulación</t>
  </si>
  <si>
    <t>Beca a la trayectoria académica</t>
  </si>
  <si>
    <t>Total</t>
  </si>
  <si>
    <t>A N E X O S</t>
  </si>
  <si>
    <t>PROMEP/103.5/08/2994</t>
  </si>
  <si>
    <t>PROMEP/103.5/09/1357</t>
  </si>
  <si>
    <t xml:space="preserve"> </t>
  </si>
  <si>
    <t>PROMEP/103.5/09/3913</t>
  </si>
  <si>
    <t>PROMEP/103.5/09/3926</t>
  </si>
  <si>
    <t>PROMEP/103.5/09/5035</t>
  </si>
  <si>
    <t>PROMEP/103.5/09/5856</t>
  </si>
  <si>
    <t>PROMEP/103.5/09/5913</t>
  </si>
  <si>
    <t>PROMEP/103.5/10/209                 /210</t>
  </si>
  <si>
    <t>PROMEP/103.5/10/4623</t>
  </si>
  <si>
    <t>PROMEP/103.5/10/5327</t>
  </si>
  <si>
    <t>PROMEP/103.5/10/5857</t>
  </si>
  <si>
    <t>PROMEP/103.5/10/6811</t>
  </si>
  <si>
    <t>PROMEP/103.5/10/7287</t>
  </si>
  <si>
    <t>PROMEP/103.5/11/3631</t>
  </si>
  <si>
    <t>PROMEP/103.5/11/3988</t>
  </si>
  <si>
    <t>PROMEP/103.5/11/5846</t>
  </si>
  <si>
    <t>PROMEP/103.5/11/6888</t>
  </si>
  <si>
    <t>PROMEP/103.5/11/1097-1098 CA 12</t>
  </si>
  <si>
    <t>PROMEP/103.5/12/2069</t>
  </si>
  <si>
    <t>PROMEP/103.5/12/4169</t>
  </si>
  <si>
    <t>PROMEP/103.5/12/7899</t>
  </si>
  <si>
    <t>PROMEP/103.5/13/5825</t>
  </si>
  <si>
    <t>PROMEP/103.5/13/6713</t>
  </si>
  <si>
    <t>PRODEP/103.5/13/7148</t>
  </si>
  <si>
    <t>.</t>
  </si>
  <si>
    <t>PRODEP/103.5/13/9124</t>
  </si>
  <si>
    <t>PRODEP/103.5/13/10598</t>
  </si>
  <si>
    <t>PRODEP/1035.5/14/6929</t>
  </si>
  <si>
    <t>PRODEP/103.5/14/10070</t>
  </si>
  <si>
    <t>PRODEP/103.5/14/11033</t>
  </si>
  <si>
    <t>PRODEP/103,5/14/9621/CA 17</t>
  </si>
  <si>
    <t>PRODEP/103.5/14/11346/CA 21</t>
  </si>
  <si>
    <t>PRODEP/103.5/14/11850/CA 22</t>
  </si>
  <si>
    <t>PRODEP/103.5/14/17335/CA 24</t>
  </si>
  <si>
    <t>PRODE/103.5/14/17519/CA 25</t>
  </si>
  <si>
    <t xml:space="preserve">PRODEP/103.5/15/6877 </t>
  </si>
  <si>
    <t>PRODEP/103.5/15/8812</t>
  </si>
  <si>
    <t>PRODEP/103.5/15/9620</t>
  </si>
  <si>
    <t xml:space="preserve">PRODEP/103.5/15/10488 </t>
  </si>
  <si>
    <t>PRODEP/103.5/15/7840/ CA 4</t>
  </si>
  <si>
    <t>PRODEP/103.5/15/14136/ CA 5</t>
  </si>
  <si>
    <t>PRODEP/103.5/15/21289/CA 26</t>
  </si>
  <si>
    <t>PRODEP/103.5/16/5852</t>
  </si>
  <si>
    <t>PRODEP/103.5/16/7442</t>
  </si>
  <si>
    <t>PRODEP/103.5/16/11016</t>
  </si>
  <si>
    <t>PRODEP/103.5/16/12896</t>
  </si>
  <si>
    <t>PRODEP/103.5/16/15014</t>
  </si>
  <si>
    <t>PRODEP/103.5/16/23812/ CA 29</t>
  </si>
  <si>
    <t>PRODEP 511.6/17/413</t>
  </si>
  <si>
    <t>PRODEP 511.6/17/7922</t>
  </si>
  <si>
    <t>PRODEP 511.6/17/9337</t>
  </si>
  <si>
    <t>PRODEP/511.6/17/12068</t>
  </si>
  <si>
    <t>PRODEP/511.6/17/13251</t>
  </si>
  <si>
    <t>PRODEP/511.6/17/871-872 CA 30</t>
  </si>
  <si>
    <t>PRODEP/511.6/17/23850 CA 31</t>
  </si>
  <si>
    <t>PRODEP/511.6/17/25652 CA 33</t>
  </si>
  <si>
    <t>PRODEP/511.6/17/27934 CA 34</t>
  </si>
  <si>
    <t>PRODEP/511.6/17/27946 CA 35</t>
  </si>
  <si>
    <t>PRODEP/511.6/18/368</t>
  </si>
  <si>
    <t>PRODEP/511.6/18/3458</t>
  </si>
  <si>
    <t>PRODEP/511.6/18/6690</t>
  </si>
  <si>
    <t>PRODEP/511.6/18/7113</t>
  </si>
  <si>
    <t>PRODEP/511.6/18/7113 OXFORD</t>
  </si>
  <si>
    <t>PRODEP/511.6/18/7240</t>
  </si>
  <si>
    <t>PRODEP/511.6/18/8463</t>
  </si>
  <si>
    <t>PRODEP/511.6/18/8560</t>
  </si>
  <si>
    <t>PRODEP/511.6/18/28782 CA 37</t>
  </si>
  <si>
    <t>PRODEP/511.6/18/28823 CA 38</t>
  </si>
  <si>
    <t>PRODEP/511.6/18/29021 CA 40</t>
  </si>
  <si>
    <t>PRODEP/511.6/18/29022 CA 41</t>
  </si>
  <si>
    <t>PRODEP/511.6/19/2756</t>
  </si>
  <si>
    <t>PRODEP/511.6/19/2847</t>
  </si>
  <si>
    <t>PRODEP/511.6/19/2883</t>
  </si>
  <si>
    <t>PRODEP/511.6/19/2982</t>
  </si>
  <si>
    <t>PRODEP/511.6/19/12843</t>
  </si>
  <si>
    <t>PRODEP/511.6/19/7983</t>
  </si>
  <si>
    <t>PRODEP/511.6/19/8497 CA 42</t>
  </si>
  <si>
    <t>PRODEP/511.6/19/98963</t>
  </si>
  <si>
    <t>PRODEP/511.6/19/15931</t>
  </si>
  <si>
    <t>PRODEP/511.6/19/15934</t>
  </si>
  <si>
    <t xml:space="preserve">      </t>
  </si>
  <si>
    <t xml:space="preserve">R E C T O R </t>
  </si>
  <si>
    <t>PRODEP 511-6/19/7983</t>
  </si>
  <si>
    <t>INFORME FINANCIERO PARCIAL:  NO. 42</t>
  </si>
  <si>
    <t>CON CORTE AL:  31 DE DICIEMBRE 2020</t>
  </si>
  <si>
    <t>Informe Financiero Acumulado No. 42</t>
  </si>
  <si>
    <t xml:space="preserve">Con corte al:   31 de Diciembre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</si>
</sst>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#,##0.00;[Red]#,##0.00"/>
    <numFmt numFmtId="165" formatCode="#,##0.00_ ;[Red]\-#,##0.00\ "/>
    <numFmt numFmtId="166" formatCode="_-[$$-80A]* #,##0.00_-;\-[$$-80A]* #,##0.00_-;_-[$$-80A]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6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72">
    <xf numFmtId="0" fontId="0" fillId="0" borderId="0" xfId="0"/>
    <xf numFmtId="164" fontId="3" fillId="0" borderId="0" xfId="1" applyNumberFormat="1" applyFont="1"/>
    <xf numFmtId="164" fontId="3" fillId="0" borderId="0" xfId="1" applyNumberFormat="1" applyFont="1" applyAlignment="1"/>
    <xf numFmtId="164" fontId="4" fillId="0" borderId="0" xfId="1" applyNumberFormat="1" applyFont="1" applyAlignment="1"/>
    <xf numFmtId="164" fontId="5" fillId="0" borderId="0" xfId="1" applyNumberFormat="1" applyFont="1" applyAlignment="1"/>
    <xf numFmtId="164" fontId="7" fillId="0" borderId="0" xfId="1" applyNumberFormat="1" applyFont="1"/>
    <xf numFmtId="164" fontId="5" fillId="0" borderId="0" xfId="1" applyNumberFormat="1" applyFont="1" applyAlignment="1">
      <alignment horizontal="center"/>
    </xf>
    <xf numFmtId="164" fontId="8" fillId="0" borderId="0" xfId="1" applyNumberFormat="1" applyFont="1" applyAlignment="1">
      <alignment horizontal="center"/>
    </xf>
    <xf numFmtId="164" fontId="6" fillId="0" borderId="0" xfId="1" applyNumberFormat="1" applyFont="1"/>
    <xf numFmtId="0" fontId="6" fillId="0" borderId="0" xfId="0" applyFont="1"/>
    <xf numFmtId="164" fontId="6" fillId="0" borderId="0" xfId="1" applyNumberFormat="1" applyFont="1" applyAlignment="1"/>
    <xf numFmtId="164" fontId="6" fillId="0" borderId="0" xfId="1" applyNumberFormat="1" applyFont="1" applyAlignment="1">
      <alignment horizontal="center" wrapText="1"/>
    </xf>
    <xf numFmtId="164" fontId="6" fillId="0" borderId="0" xfId="1" applyNumberFormat="1" applyFont="1" applyAlignment="1">
      <alignment horizontal="center"/>
    </xf>
    <xf numFmtId="164" fontId="4" fillId="0" borderId="0" xfId="1" applyNumberFormat="1" applyFont="1"/>
    <xf numFmtId="164" fontId="5" fillId="0" borderId="0" xfId="1" applyNumberFormat="1" applyFont="1" applyAlignment="1">
      <alignment horizontal="center" wrapText="1"/>
    </xf>
    <xf numFmtId="164" fontId="7" fillId="0" borderId="0" xfId="1" applyNumberFormat="1" applyFont="1" applyAlignment="1"/>
    <xf numFmtId="164" fontId="8" fillId="0" borderId="0" xfId="1" applyNumberFormat="1" applyFont="1" applyAlignment="1"/>
    <xf numFmtId="164" fontId="8" fillId="0" borderId="0" xfId="1" applyNumberFormat="1" applyFont="1" applyFill="1" applyAlignment="1"/>
    <xf numFmtId="164" fontId="4" fillId="2" borderId="1" xfId="1" applyNumberFormat="1" applyFont="1" applyFill="1" applyBorder="1" applyAlignment="1">
      <alignment horizontal="center"/>
    </xf>
    <xf numFmtId="164" fontId="9" fillId="2" borderId="1" xfId="1" applyNumberFormat="1" applyFont="1" applyFill="1" applyBorder="1" applyAlignment="1">
      <alignment horizontal="center" vertical="center"/>
    </xf>
    <xf numFmtId="164" fontId="9" fillId="2" borderId="1" xfId="1" applyNumberFormat="1" applyFont="1" applyFill="1" applyBorder="1" applyAlignment="1">
      <alignment horizontal="center" vertical="center" wrapText="1"/>
    </xf>
    <xf numFmtId="164" fontId="9" fillId="2" borderId="1" xfId="1" quotePrefix="1" applyNumberFormat="1" applyFont="1" applyFill="1" applyBorder="1" applyAlignment="1">
      <alignment horizontal="center" vertical="center"/>
    </xf>
    <xf numFmtId="164" fontId="4" fillId="2" borderId="1" xfId="1" quotePrefix="1" applyNumberFormat="1" applyFont="1" applyFill="1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/>
    </xf>
    <xf numFmtId="164" fontId="9" fillId="2" borderId="2" xfId="1" applyNumberFormat="1" applyFont="1" applyFill="1" applyBorder="1" applyAlignment="1">
      <alignment horizontal="center" vertical="center"/>
    </xf>
    <xf numFmtId="164" fontId="9" fillId="2" borderId="2" xfId="1" applyNumberFormat="1" applyFont="1" applyFill="1" applyBorder="1" applyAlignment="1">
      <alignment horizontal="center" vertical="center" wrapText="1"/>
    </xf>
    <xf numFmtId="164" fontId="9" fillId="2" borderId="2" xfId="1" quotePrefix="1" applyNumberFormat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164" fontId="3" fillId="0" borderId="0" xfId="1" applyNumberFormat="1" applyFont="1" applyBorder="1"/>
    <xf numFmtId="164" fontId="4" fillId="2" borderId="2" xfId="1" applyNumberFormat="1" applyFont="1" applyFill="1" applyBorder="1" applyAlignment="1">
      <alignment horizontal="center"/>
    </xf>
    <xf numFmtId="164" fontId="4" fillId="2" borderId="3" xfId="1" applyNumberFormat="1" applyFont="1" applyFill="1" applyBorder="1" applyAlignment="1">
      <alignment horizontal="center"/>
    </xf>
    <xf numFmtId="164" fontId="9" fillId="2" borderId="3" xfId="1" applyNumberFormat="1" applyFont="1" applyFill="1" applyBorder="1" applyAlignment="1">
      <alignment horizontal="center" vertical="center"/>
    </xf>
    <xf numFmtId="164" fontId="9" fillId="2" borderId="3" xfId="1" quotePrefix="1" applyNumberFormat="1" applyFont="1" applyFill="1" applyBorder="1" applyAlignment="1">
      <alignment horizontal="center" vertical="center"/>
    </xf>
    <xf numFmtId="164" fontId="4" fillId="2" borderId="3" xfId="1" quotePrefix="1" applyNumberFormat="1" applyFont="1" applyFill="1" applyBorder="1" applyAlignment="1">
      <alignment vertical="center"/>
    </xf>
    <xf numFmtId="164" fontId="3" fillId="0" borderId="1" xfId="1" applyNumberFormat="1" applyFont="1" applyBorder="1"/>
    <xf numFmtId="164" fontId="4" fillId="2" borderId="4" xfId="1" applyNumberFormat="1" applyFont="1" applyFill="1" applyBorder="1" applyAlignment="1">
      <alignment horizontal="center" vertical="center"/>
    </xf>
    <xf numFmtId="164" fontId="3" fillId="0" borderId="5" xfId="1" applyNumberFormat="1" applyFont="1" applyFill="1" applyBorder="1" applyAlignment="1">
      <alignment vertical="center"/>
    </xf>
    <xf numFmtId="164" fontId="3" fillId="0" borderId="6" xfId="1" applyNumberFormat="1" applyFont="1" applyFill="1" applyBorder="1" applyAlignment="1">
      <alignment vertical="center"/>
    </xf>
    <xf numFmtId="164" fontId="3" fillId="0" borderId="0" xfId="1" applyNumberFormat="1" applyFont="1" applyFill="1"/>
    <xf numFmtId="164" fontId="5" fillId="2" borderId="7" xfId="1" applyNumberFormat="1" applyFont="1" applyFill="1" applyBorder="1" applyAlignment="1">
      <alignment horizontal="center" vertical="center"/>
    </xf>
    <xf numFmtId="164" fontId="10" fillId="0" borderId="8" xfId="1" applyNumberFormat="1" applyFont="1" applyFill="1" applyBorder="1" applyAlignment="1">
      <alignment vertical="center"/>
    </xf>
    <xf numFmtId="44" fontId="6" fillId="0" borderId="8" xfId="1" applyNumberFormat="1" applyFont="1" applyFill="1" applyBorder="1" applyAlignment="1">
      <alignment vertical="center"/>
    </xf>
    <xf numFmtId="164" fontId="5" fillId="2" borderId="7" xfId="1" applyNumberFormat="1" applyFont="1" applyFill="1" applyBorder="1" applyAlignment="1">
      <alignment horizontal="center" vertical="center" wrapText="1"/>
    </xf>
    <xf numFmtId="164" fontId="5" fillId="2" borderId="9" xfId="1" applyNumberFormat="1" applyFont="1" applyFill="1" applyBorder="1" applyAlignment="1">
      <alignment horizontal="center" vertical="center"/>
    </xf>
    <xf numFmtId="164" fontId="6" fillId="2" borderId="10" xfId="1" applyNumberFormat="1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vertical="center"/>
    </xf>
    <xf numFmtId="44" fontId="6" fillId="2" borderId="11" xfId="1" applyNumberFormat="1" applyFont="1" applyFill="1" applyBorder="1" applyAlignment="1">
      <alignment vertical="center"/>
    </xf>
    <xf numFmtId="0" fontId="8" fillId="0" borderId="0" xfId="0" applyFont="1"/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6" fillId="0" borderId="0" xfId="0" applyFont="1" applyAlignment="1">
      <alignment vertical="center"/>
    </xf>
    <xf numFmtId="164" fontId="12" fillId="0" borderId="0" xfId="1" applyNumberFormat="1" applyFont="1" applyBorder="1"/>
    <xf numFmtId="164" fontId="13" fillId="0" borderId="0" xfId="1" applyNumberFormat="1" applyFont="1" applyBorder="1" applyAlignment="1"/>
    <xf numFmtId="164" fontId="13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164" fontId="5" fillId="3" borderId="2" xfId="1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4" fontId="4" fillId="3" borderId="3" xfId="1" applyNumberFormat="1" applyFont="1" applyFill="1" applyBorder="1" applyAlignment="1">
      <alignment horizontal="center"/>
    </xf>
    <xf numFmtId="164" fontId="3" fillId="4" borderId="0" xfId="1" applyNumberFormat="1" applyFont="1" applyFill="1" applyBorder="1"/>
    <xf numFmtId="44" fontId="3" fillId="0" borderId="14" xfId="1" applyNumberFormat="1" applyFont="1" applyFill="1" applyBorder="1" applyAlignment="1">
      <alignment vertical="center"/>
    </xf>
    <xf numFmtId="164" fontId="13" fillId="5" borderId="15" xfId="1" applyNumberFormat="1" applyFont="1" applyFill="1" applyBorder="1" applyAlignment="1">
      <alignment horizontal="center" vertical="center"/>
    </xf>
    <xf numFmtId="164" fontId="3" fillId="4" borderId="15" xfId="1" applyNumberFormat="1" applyFont="1" applyFill="1" applyBorder="1"/>
    <xf numFmtId="44" fontId="7" fillId="4" borderId="15" xfId="1" applyNumberFormat="1" applyFont="1" applyFill="1" applyBorder="1" applyAlignment="1">
      <alignment vertical="center"/>
    </xf>
    <xf numFmtId="44" fontId="3" fillId="4" borderId="15" xfId="1" applyNumberFormat="1" applyFont="1" applyFill="1" applyBorder="1" applyAlignment="1">
      <alignment vertical="center"/>
    </xf>
    <xf numFmtId="44" fontId="3" fillId="4" borderId="15" xfId="1" applyNumberFormat="1" applyFont="1" applyFill="1" applyBorder="1" applyAlignment="1">
      <alignment horizontal="center" vertical="center"/>
    </xf>
    <xf numFmtId="164" fontId="3" fillId="4" borderId="15" xfId="1" applyNumberFormat="1" applyFont="1" applyFill="1" applyBorder="1" applyAlignment="1">
      <alignment vertical="center"/>
    </xf>
    <xf numFmtId="49" fontId="13" fillId="5" borderId="16" xfId="1" applyNumberFormat="1" applyFont="1" applyFill="1" applyBorder="1" applyAlignment="1">
      <alignment horizontal="center" vertical="center" wrapText="1"/>
    </xf>
    <xf numFmtId="164" fontId="12" fillId="4" borderId="17" xfId="1" applyNumberFormat="1" applyFont="1" applyFill="1" applyBorder="1"/>
    <xf numFmtId="164" fontId="12" fillId="4" borderId="18" xfId="1" applyNumberFormat="1" applyFont="1" applyFill="1" applyBorder="1"/>
    <xf numFmtId="44" fontId="12" fillId="4" borderId="18" xfId="1" applyNumberFormat="1" applyFont="1" applyFill="1" applyBorder="1" applyAlignment="1">
      <alignment vertical="center"/>
    </xf>
    <xf numFmtId="44" fontId="12" fillId="4" borderId="18" xfId="1" applyNumberFormat="1" applyFont="1" applyFill="1" applyBorder="1" applyAlignment="1">
      <alignment horizontal="center" vertical="center"/>
    </xf>
    <xf numFmtId="44" fontId="12" fillId="4" borderId="18" xfId="1" applyNumberFormat="1" applyFont="1" applyFill="1" applyBorder="1" applyAlignment="1">
      <alignment horizontal="left" vertical="center"/>
    </xf>
    <xf numFmtId="166" fontId="13" fillId="4" borderId="19" xfId="1" applyNumberFormat="1" applyFont="1" applyFill="1" applyBorder="1" applyAlignment="1">
      <alignment vertical="center"/>
    </xf>
    <xf numFmtId="49" fontId="13" fillId="5" borderId="7" xfId="1" applyNumberFormat="1" applyFont="1" applyFill="1" applyBorder="1" applyAlignment="1">
      <alignment horizontal="center" vertical="center" wrapText="1"/>
    </xf>
    <xf numFmtId="44" fontId="12" fillId="4" borderId="20" xfId="1" applyNumberFormat="1" applyFont="1" applyFill="1" applyBorder="1" applyAlignment="1">
      <alignment vertical="center"/>
    </xf>
    <xf numFmtId="44" fontId="12" fillId="4" borderId="8" xfId="1" applyNumberFormat="1" applyFont="1" applyFill="1" applyBorder="1" applyAlignment="1">
      <alignment vertical="center"/>
    </xf>
    <xf numFmtId="44" fontId="12" fillId="4" borderId="8" xfId="1" applyNumberFormat="1" applyFont="1" applyFill="1" applyBorder="1" applyAlignment="1">
      <alignment horizontal="center" vertical="center"/>
    </xf>
    <xf numFmtId="44" fontId="12" fillId="4" borderId="8" xfId="1" applyNumberFormat="1" applyFont="1" applyFill="1" applyBorder="1" applyAlignment="1">
      <alignment horizontal="left" vertical="center"/>
    </xf>
    <xf numFmtId="166" fontId="13" fillId="4" borderId="21" xfId="1" applyNumberFormat="1" applyFont="1" applyFill="1" applyBorder="1" applyAlignment="1">
      <alignment vertical="center"/>
    </xf>
    <xf numFmtId="0" fontId="13" fillId="5" borderId="7" xfId="0" applyFont="1" applyFill="1" applyBorder="1" applyAlignment="1">
      <alignment horizontal="center" vertical="center" wrapText="1"/>
    </xf>
    <xf numFmtId="49" fontId="13" fillId="5" borderId="7" xfId="1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/>
    </xf>
    <xf numFmtId="49" fontId="13" fillId="3" borderId="7" xfId="1" applyNumberFormat="1" applyFont="1" applyFill="1" applyBorder="1" applyAlignment="1">
      <alignment horizontal="center" vertical="center" wrapText="1"/>
    </xf>
    <xf numFmtId="44" fontId="12" fillId="2" borderId="20" xfId="1" applyNumberFormat="1" applyFont="1" applyFill="1" applyBorder="1" applyAlignment="1">
      <alignment vertical="center"/>
    </xf>
    <xf numFmtId="44" fontId="12" fillId="2" borderId="8" xfId="1" applyNumberFormat="1" applyFont="1" applyFill="1" applyBorder="1" applyAlignment="1">
      <alignment vertical="center"/>
    </xf>
    <xf numFmtId="44" fontId="12" fillId="2" borderId="8" xfId="1" applyNumberFormat="1" applyFont="1" applyFill="1" applyBorder="1" applyAlignment="1">
      <alignment horizontal="center" vertical="center"/>
    </xf>
    <xf numFmtId="44" fontId="12" fillId="2" borderId="8" xfId="1" applyNumberFormat="1" applyFont="1" applyFill="1" applyBorder="1" applyAlignment="1">
      <alignment horizontal="left" vertical="center"/>
    </xf>
    <xf numFmtId="166" fontId="13" fillId="2" borderId="21" xfId="1" applyNumberFormat="1" applyFont="1" applyFill="1" applyBorder="1" applyAlignment="1">
      <alignment vertical="center"/>
    </xf>
    <xf numFmtId="0" fontId="13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44" fontId="1" fillId="0" borderId="0" xfId="0" applyNumberFormat="1" applyFont="1"/>
    <xf numFmtId="0" fontId="13" fillId="6" borderId="7" xfId="0" applyFont="1" applyFill="1" applyBorder="1" applyAlignment="1">
      <alignment horizontal="center" vertical="center"/>
    </xf>
    <xf numFmtId="44" fontId="12" fillId="6" borderId="20" xfId="1" applyNumberFormat="1" applyFont="1" applyFill="1" applyBorder="1" applyAlignment="1">
      <alignment vertical="center"/>
    </xf>
    <xf numFmtId="44" fontId="12" fillId="6" borderId="8" xfId="1" applyNumberFormat="1" applyFont="1" applyFill="1" applyBorder="1" applyAlignment="1">
      <alignment vertical="center"/>
    </xf>
    <xf numFmtId="44" fontId="12" fillId="6" borderId="8" xfId="1" applyNumberFormat="1" applyFont="1" applyFill="1" applyBorder="1" applyAlignment="1">
      <alignment horizontal="center" vertical="center"/>
    </xf>
    <xf numFmtId="44" fontId="12" fillId="6" borderId="8" xfId="1" applyNumberFormat="1" applyFont="1" applyFill="1" applyBorder="1" applyAlignment="1">
      <alignment horizontal="left" vertical="center"/>
    </xf>
    <xf numFmtId="166" fontId="13" fillId="6" borderId="21" xfId="1" applyNumberFormat="1" applyFont="1" applyFill="1" applyBorder="1" applyAlignment="1">
      <alignment vertical="center"/>
    </xf>
    <xf numFmtId="0" fontId="13" fillId="6" borderId="7" xfId="0" applyFont="1" applyFill="1" applyBorder="1" applyAlignment="1">
      <alignment horizontal="center" vertical="center" wrapText="1"/>
    </xf>
    <xf numFmtId="44" fontId="0" fillId="0" borderId="0" xfId="0" applyNumberFormat="1"/>
    <xf numFmtId="0" fontId="13" fillId="2" borderId="22" xfId="0" applyFont="1" applyFill="1" applyBorder="1" applyAlignment="1">
      <alignment horizontal="center" vertical="center" wrapText="1"/>
    </xf>
    <xf numFmtId="44" fontId="13" fillId="2" borderId="21" xfId="1" applyNumberFormat="1" applyFont="1" applyFill="1" applyBorder="1" applyAlignment="1">
      <alignment vertical="center"/>
    </xf>
    <xf numFmtId="44" fontId="12" fillId="2" borderId="23" xfId="1" applyNumberFormat="1" applyFont="1" applyFill="1" applyBorder="1" applyAlignment="1">
      <alignment vertical="center"/>
    </xf>
    <xf numFmtId="44" fontId="12" fillId="2" borderId="24" xfId="1" applyNumberFormat="1" applyFont="1" applyFill="1" applyBorder="1" applyAlignment="1">
      <alignment vertical="center"/>
    </xf>
    <xf numFmtId="44" fontId="12" fillId="2" borderId="24" xfId="1" applyNumberFormat="1" applyFont="1" applyFill="1" applyBorder="1" applyAlignment="1">
      <alignment horizontal="center" vertical="center"/>
    </xf>
    <xf numFmtId="44" fontId="12" fillId="2" borderId="24" xfId="1" applyNumberFormat="1" applyFont="1" applyFill="1" applyBorder="1" applyAlignment="1">
      <alignment horizontal="left" vertical="center"/>
    </xf>
    <xf numFmtId="166" fontId="13" fillId="2" borderId="25" xfId="1" applyNumberFormat="1" applyFont="1" applyFill="1" applyBorder="1" applyAlignment="1">
      <alignment vertical="center"/>
    </xf>
    <xf numFmtId="164" fontId="13" fillId="3" borderId="3" xfId="1" applyNumberFormat="1" applyFont="1" applyFill="1" applyBorder="1" applyAlignment="1">
      <alignment horizontal="center" vertical="center" wrapText="1"/>
    </xf>
    <xf numFmtId="44" fontId="13" fillId="2" borderId="3" xfId="1" applyNumberFormat="1" applyFont="1" applyFill="1" applyBorder="1" applyAlignment="1">
      <alignment horizontal="center" vertical="center"/>
    </xf>
    <xf numFmtId="44" fontId="13" fillId="2" borderId="3" xfId="1" applyNumberFormat="1" applyFont="1" applyFill="1" applyBorder="1" applyAlignment="1">
      <alignment vertical="center"/>
    </xf>
    <xf numFmtId="164" fontId="9" fillId="7" borderId="0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164" fontId="14" fillId="0" borderId="0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horizontal="center"/>
    </xf>
    <xf numFmtId="164" fontId="14" fillId="0" borderId="0" xfId="1" applyNumberFormat="1" applyFont="1" applyBorder="1" applyAlignment="1">
      <alignment horizontal="center"/>
    </xf>
    <xf numFmtId="164" fontId="15" fillId="0" borderId="0" xfId="1" applyNumberFormat="1" applyFont="1" applyBorder="1"/>
    <xf numFmtId="164" fontId="0" fillId="0" borderId="0" xfId="0" applyNumberFormat="1"/>
    <xf numFmtId="164" fontId="3" fillId="0" borderId="12" xfId="1" applyNumberFormat="1" applyFont="1" applyBorder="1"/>
    <xf numFmtId="0" fontId="7" fillId="0" borderId="12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164" fontId="5" fillId="0" borderId="0" xfId="1" applyNumberFormat="1" applyFont="1" applyBorder="1" applyAlignment="1"/>
    <xf numFmtId="0" fontId="5" fillId="0" borderId="0" xfId="0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7" fillId="0" borderId="0" xfId="0" applyFont="1" applyBorder="1"/>
    <xf numFmtId="164" fontId="5" fillId="0" borderId="0" xfId="1" applyNumberFormat="1" applyFont="1" applyBorder="1" applyAlignment="1">
      <alignment vertical="top" wrapText="1"/>
    </xf>
    <xf numFmtId="44" fontId="16" fillId="6" borderId="8" xfId="1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44" fontId="16" fillId="4" borderId="8" xfId="1" applyNumberFormat="1" applyFont="1" applyFill="1" applyBorder="1" applyAlignment="1">
      <alignment horizontal="center" vertical="center"/>
    </xf>
    <xf numFmtId="44" fontId="13" fillId="4" borderId="21" xfId="1" applyNumberFormat="1" applyFont="1" applyFill="1" applyBorder="1" applyAlignment="1">
      <alignment vertical="center"/>
    </xf>
    <xf numFmtId="44" fontId="12" fillId="4" borderId="23" xfId="1" applyNumberFormat="1" applyFont="1" applyFill="1" applyBorder="1" applyAlignment="1">
      <alignment vertical="center"/>
    </xf>
    <xf numFmtId="44" fontId="12" fillId="4" borderId="24" xfId="1" applyNumberFormat="1" applyFont="1" applyFill="1" applyBorder="1" applyAlignment="1">
      <alignment vertical="center"/>
    </xf>
    <xf numFmtId="44" fontId="12" fillId="4" borderId="24" xfId="1" applyNumberFormat="1" applyFont="1" applyFill="1" applyBorder="1" applyAlignment="1">
      <alignment horizontal="center" vertical="center"/>
    </xf>
    <xf numFmtId="44" fontId="12" fillId="4" borderId="24" xfId="1" applyNumberFormat="1" applyFont="1" applyFill="1" applyBorder="1" applyAlignment="1">
      <alignment horizontal="left" vertical="center"/>
    </xf>
    <xf numFmtId="166" fontId="13" fillId="4" borderId="25" xfId="1" applyNumberFormat="1" applyFont="1" applyFill="1" applyBorder="1" applyAlignment="1">
      <alignment vertical="center"/>
    </xf>
    <xf numFmtId="0" fontId="13" fillId="4" borderId="2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164" fontId="6" fillId="0" borderId="0" xfId="1" applyNumberFormat="1" applyFont="1" applyAlignment="1">
      <alignment horizontal="center" vertical="center"/>
    </xf>
    <xf numFmtId="164" fontId="6" fillId="0" borderId="0" xfId="1" applyNumberFormat="1" applyFont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4" fontId="5" fillId="0" borderId="13" xfId="1" applyNumberFormat="1" applyFont="1" applyBorder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/>
    </xf>
    <xf numFmtId="164" fontId="3" fillId="0" borderId="12" xfId="1" applyNumberFormat="1" applyFont="1" applyBorder="1" applyAlignment="1">
      <alignment horizontal="center"/>
    </xf>
    <xf numFmtId="164" fontId="5" fillId="2" borderId="1" xfId="1" applyNumberFormat="1" applyFont="1" applyFill="1" applyBorder="1" applyAlignment="1">
      <alignment horizontal="center" vertical="center" wrapText="1"/>
    </xf>
    <xf numFmtId="164" fontId="5" fillId="2" borderId="2" xfId="1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vertical="center" wrapText="1"/>
    </xf>
    <xf numFmtId="164" fontId="5" fillId="2" borderId="2" xfId="1" quotePrefix="1" applyNumberFormat="1" applyFont="1" applyFill="1" applyBorder="1" applyAlignment="1">
      <alignment horizontal="center" vertical="center" wrapText="1"/>
    </xf>
    <xf numFmtId="164" fontId="5" fillId="2" borderId="3" xfId="1" quotePrefix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164" fontId="13" fillId="0" borderId="0" xfId="1" applyNumberFormat="1" applyFont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</cellXfs>
  <cellStyles count="2">
    <cellStyle name="Normal" xfId="0" builtinId="0"/>
    <cellStyle name="Normal_SINALOA-PROMEP-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19050</xdr:rowOff>
    </xdr:from>
    <xdr:to>
      <xdr:col>3</xdr:col>
      <xdr:colOff>169247</xdr:colOff>
      <xdr:row>8</xdr:row>
      <xdr:rowOff>76200</xdr:rowOff>
    </xdr:to>
    <xdr:pic>
      <xdr:nvPicPr>
        <xdr:cNvPr id="2" name="Imagen 2" descr="C:\Users\LICENCIATURA\Desktop\logo_2018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6550"/>
          <a:ext cx="2683847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63500</xdr:rowOff>
    </xdr:from>
    <xdr:to>
      <xdr:col>1</xdr:col>
      <xdr:colOff>863600</xdr:colOff>
      <xdr:row>5</xdr:row>
      <xdr:rowOff>114300</xdr:rowOff>
    </xdr:to>
    <xdr:pic>
      <xdr:nvPicPr>
        <xdr:cNvPr id="2" name="Imagen 1" descr="C:\Users\LICENCIATURA\Desktop\logo_2018[1]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4000"/>
          <a:ext cx="2032000" cy="787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63500</xdr:rowOff>
    </xdr:from>
    <xdr:to>
      <xdr:col>2</xdr:col>
      <xdr:colOff>730250</xdr:colOff>
      <xdr:row>6</xdr:row>
      <xdr:rowOff>0</xdr:rowOff>
    </xdr:to>
    <xdr:pic>
      <xdr:nvPicPr>
        <xdr:cNvPr id="2" name="Imagen 1" descr="C:\Users\LICENCIATURA\Desktop\logo_2018[1]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4000"/>
          <a:ext cx="2590800" cy="812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workbookViewId="0">
      <selection activeCell="E7" sqref="E7"/>
    </sheetView>
  </sheetViews>
  <sheetFormatPr baseColWidth="10" defaultColWidth="14.81640625" defaultRowHeight="7" x14ac:dyDescent="0.15"/>
  <cols>
    <col min="1" max="1" width="17.453125" style="1" customWidth="1"/>
    <col min="2" max="2" width="9.81640625" style="1" customWidth="1"/>
    <col min="3" max="3" width="8.7265625" style="1" customWidth="1"/>
    <col min="4" max="4" width="9.26953125" style="1" customWidth="1"/>
    <col min="5" max="5" width="8.08984375" style="1" customWidth="1"/>
    <col min="6" max="6" width="9.81640625" style="1" customWidth="1"/>
    <col min="7" max="7" width="9.26953125" style="1" customWidth="1"/>
    <col min="8" max="8" width="8.36328125" style="1" customWidth="1"/>
    <col min="9" max="9" width="11.26953125" style="1" customWidth="1"/>
    <col min="10" max="10" width="8.453125" style="1" customWidth="1"/>
    <col min="11" max="11" width="12.26953125" style="1" customWidth="1"/>
    <col min="12" max="13" width="10.1796875" style="1" customWidth="1"/>
    <col min="14" max="14" width="7.26953125" style="1" customWidth="1"/>
    <col min="15" max="15" width="8.90625" style="1" customWidth="1"/>
    <col min="16" max="16" width="10.08984375" style="1" customWidth="1"/>
    <col min="17" max="17" width="8.6328125" style="1" customWidth="1"/>
    <col min="18" max="18" width="7.26953125" style="1" customWidth="1"/>
    <col min="19" max="19" width="16.1796875" style="1" customWidth="1"/>
    <col min="20" max="256" width="14.81640625" style="1"/>
    <col min="257" max="257" width="17.453125" style="1" customWidth="1"/>
    <col min="258" max="258" width="9.81640625" style="1" customWidth="1"/>
    <col min="259" max="259" width="7.26953125" style="1" customWidth="1"/>
    <col min="260" max="260" width="9.26953125" style="1" customWidth="1"/>
    <col min="261" max="262" width="7.26953125" style="1" customWidth="1"/>
    <col min="263" max="263" width="8" style="1" customWidth="1"/>
    <col min="264" max="264" width="7.26953125" style="1" customWidth="1"/>
    <col min="265" max="266" width="8.453125" style="1" customWidth="1"/>
    <col min="267" max="267" width="7.26953125" style="1" customWidth="1"/>
    <col min="268" max="268" width="8.1796875" style="1" customWidth="1"/>
    <col min="269" max="274" width="7.26953125" style="1" customWidth="1"/>
    <col min="275" max="275" width="9.81640625" style="1" customWidth="1"/>
    <col min="276" max="512" width="14.81640625" style="1"/>
    <col min="513" max="513" width="17.453125" style="1" customWidth="1"/>
    <col min="514" max="514" width="9.81640625" style="1" customWidth="1"/>
    <col min="515" max="515" width="7.26953125" style="1" customWidth="1"/>
    <col min="516" max="516" width="9.26953125" style="1" customWidth="1"/>
    <col min="517" max="518" width="7.26953125" style="1" customWidth="1"/>
    <col min="519" max="519" width="8" style="1" customWidth="1"/>
    <col min="520" max="520" width="7.26953125" style="1" customWidth="1"/>
    <col min="521" max="522" width="8.453125" style="1" customWidth="1"/>
    <col min="523" max="523" width="7.26953125" style="1" customWidth="1"/>
    <col min="524" max="524" width="8.1796875" style="1" customWidth="1"/>
    <col min="525" max="530" width="7.26953125" style="1" customWidth="1"/>
    <col min="531" max="531" width="9.81640625" style="1" customWidth="1"/>
    <col min="532" max="768" width="14.81640625" style="1"/>
    <col min="769" max="769" width="17.453125" style="1" customWidth="1"/>
    <col min="770" max="770" width="9.81640625" style="1" customWidth="1"/>
    <col min="771" max="771" width="7.26953125" style="1" customWidth="1"/>
    <col min="772" max="772" width="9.26953125" style="1" customWidth="1"/>
    <col min="773" max="774" width="7.26953125" style="1" customWidth="1"/>
    <col min="775" max="775" width="8" style="1" customWidth="1"/>
    <col min="776" max="776" width="7.26953125" style="1" customWidth="1"/>
    <col min="777" max="778" width="8.453125" style="1" customWidth="1"/>
    <col min="779" max="779" width="7.26953125" style="1" customWidth="1"/>
    <col min="780" max="780" width="8.1796875" style="1" customWidth="1"/>
    <col min="781" max="786" width="7.26953125" style="1" customWidth="1"/>
    <col min="787" max="787" width="9.81640625" style="1" customWidth="1"/>
    <col min="788" max="1024" width="14.81640625" style="1"/>
    <col min="1025" max="1025" width="17.453125" style="1" customWidth="1"/>
    <col min="1026" max="1026" width="9.81640625" style="1" customWidth="1"/>
    <col min="1027" max="1027" width="7.26953125" style="1" customWidth="1"/>
    <col min="1028" max="1028" width="9.26953125" style="1" customWidth="1"/>
    <col min="1029" max="1030" width="7.26953125" style="1" customWidth="1"/>
    <col min="1031" max="1031" width="8" style="1" customWidth="1"/>
    <col min="1032" max="1032" width="7.26953125" style="1" customWidth="1"/>
    <col min="1033" max="1034" width="8.453125" style="1" customWidth="1"/>
    <col min="1035" max="1035" width="7.26953125" style="1" customWidth="1"/>
    <col min="1036" max="1036" width="8.1796875" style="1" customWidth="1"/>
    <col min="1037" max="1042" width="7.26953125" style="1" customWidth="1"/>
    <col min="1043" max="1043" width="9.81640625" style="1" customWidth="1"/>
    <col min="1044" max="1280" width="14.81640625" style="1"/>
    <col min="1281" max="1281" width="17.453125" style="1" customWidth="1"/>
    <col min="1282" max="1282" width="9.81640625" style="1" customWidth="1"/>
    <col min="1283" max="1283" width="7.26953125" style="1" customWidth="1"/>
    <col min="1284" max="1284" width="9.26953125" style="1" customWidth="1"/>
    <col min="1285" max="1286" width="7.26953125" style="1" customWidth="1"/>
    <col min="1287" max="1287" width="8" style="1" customWidth="1"/>
    <col min="1288" max="1288" width="7.26953125" style="1" customWidth="1"/>
    <col min="1289" max="1290" width="8.453125" style="1" customWidth="1"/>
    <col min="1291" max="1291" width="7.26953125" style="1" customWidth="1"/>
    <col min="1292" max="1292" width="8.1796875" style="1" customWidth="1"/>
    <col min="1293" max="1298" width="7.26953125" style="1" customWidth="1"/>
    <col min="1299" max="1299" width="9.81640625" style="1" customWidth="1"/>
    <col min="1300" max="1536" width="14.81640625" style="1"/>
    <col min="1537" max="1537" width="17.453125" style="1" customWidth="1"/>
    <col min="1538" max="1538" width="9.81640625" style="1" customWidth="1"/>
    <col min="1539" max="1539" width="7.26953125" style="1" customWidth="1"/>
    <col min="1540" max="1540" width="9.26953125" style="1" customWidth="1"/>
    <col min="1541" max="1542" width="7.26953125" style="1" customWidth="1"/>
    <col min="1543" max="1543" width="8" style="1" customWidth="1"/>
    <col min="1544" max="1544" width="7.26953125" style="1" customWidth="1"/>
    <col min="1545" max="1546" width="8.453125" style="1" customWidth="1"/>
    <col min="1547" max="1547" width="7.26953125" style="1" customWidth="1"/>
    <col min="1548" max="1548" width="8.1796875" style="1" customWidth="1"/>
    <col min="1549" max="1554" width="7.26953125" style="1" customWidth="1"/>
    <col min="1555" max="1555" width="9.81640625" style="1" customWidth="1"/>
    <col min="1556" max="1792" width="14.81640625" style="1"/>
    <col min="1793" max="1793" width="17.453125" style="1" customWidth="1"/>
    <col min="1794" max="1794" width="9.81640625" style="1" customWidth="1"/>
    <col min="1795" max="1795" width="7.26953125" style="1" customWidth="1"/>
    <col min="1796" max="1796" width="9.26953125" style="1" customWidth="1"/>
    <col min="1797" max="1798" width="7.26953125" style="1" customWidth="1"/>
    <col min="1799" max="1799" width="8" style="1" customWidth="1"/>
    <col min="1800" max="1800" width="7.26953125" style="1" customWidth="1"/>
    <col min="1801" max="1802" width="8.453125" style="1" customWidth="1"/>
    <col min="1803" max="1803" width="7.26953125" style="1" customWidth="1"/>
    <col min="1804" max="1804" width="8.1796875" style="1" customWidth="1"/>
    <col min="1805" max="1810" width="7.26953125" style="1" customWidth="1"/>
    <col min="1811" max="1811" width="9.81640625" style="1" customWidth="1"/>
    <col min="1812" max="2048" width="14.81640625" style="1"/>
    <col min="2049" max="2049" width="17.453125" style="1" customWidth="1"/>
    <col min="2050" max="2050" width="9.81640625" style="1" customWidth="1"/>
    <col min="2051" max="2051" width="7.26953125" style="1" customWidth="1"/>
    <col min="2052" max="2052" width="9.26953125" style="1" customWidth="1"/>
    <col min="2053" max="2054" width="7.26953125" style="1" customWidth="1"/>
    <col min="2055" max="2055" width="8" style="1" customWidth="1"/>
    <col min="2056" max="2056" width="7.26953125" style="1" customWidth="1"/>
    <col min="2057" max="2058" width="8.453125" style="1" customWidth="1"/>
    <col min="2059" max="2059" width="7.26953125" style="1" customWidth="1"/>
    <col min="2060" max="2060" width="8.1796875" style="1" customWidth="1"/>
    <col min="2061" max="2066" width="7.26953125" style="1" customWidth="1"/>
    <col min="2067" max="2067" width="9.81640625" style="1" customWidth="1"/>
    <col min="2068" max="2304" width="14.81640625" style="1"/>
    <col min="2305" max="2305" width="17.453125" style="1" customWidth="1"/>
    <col min="2306" max="2306" width="9.81640625" style="1" customWidth="1"/>
    <col min="2307" max="2307" width="7.26953125" style="1" customWidth="1"/>
    <col min="2308" max="2308" width="9.26953125" style="1" customWidth="1"/>
    <col min="2309" max="2310" width="7.26953125" style="1" customWidth="1"/>
    <col min="2311" max="2311" width="8" style="1" customWidth="1"/>
    <col min="2312" max="2312" width="7.26953125" style="1" customWidth="1"/>
    <col min="2313" max="2314" width="8.453125" style="1" customWidth="1"/>
    <col min="2315" max="2315" width="7.26953125" style="1" customWidth="1"/>
    <col min="2316" max="2316" width="8.1796875" style="1" customWidth="1"/>
    <col min="2317" max="2322" width="7.26953125" style="1" customWidth="1"/>
    <col min="2323" max="2323" width="9.81640625" style="1" customWidth="1"/>
    <col min="2324" max="2560" width="14.81640625" style="1"/>
    <col min="2561" max="2561" width="17.453125" style="1" customWidth="1"/>
    <col min="2562" max="2562" width="9.81640625" style="1" customWidth="1"/>
    <col min="2563" max="2563" width="7.26953125" style="1" customWidth="1"/>
    <col min="2564" max="2564" width="9.26953125" style="1" customWidth="1"/>
    <col min="2565" max="2566" width="7.26953125" style="1" customWidth="1"/>
    <col min="2567" max="2567" width="8" style="1" customWidth="1"/>
    <col min="2568" max="2568" width="7.26953125" style="1" customWidth="1"/>
    <col min="2569" max="2570" width="8.453125" style="1" customWidth="1"/>
    <col min="2571" max="2571" width="7.26953125" style="1" customWidth="1"/>
    <col min="2572" max="2572" width="8.1796875" style="1" customWidth="1"/>
    <col min="2573" max="2578" width="7.26953125" style="1" customWidth="1"/>
    <col min="2579" max="2579" width="9.81640625" style="1" customWidth="1"/>
    <col min="2580" max="2816" width="14.81640625" style="1"/>
    <col min="2817" max="2817" width="17.453125" style="1" customWidth="1"/>
    <col min="2818" max="2818" width="9.81640625" style="1" customWidth="1"/>
    <col min="2819" max="2819" width="7.26953125" style="1" customWidth="1"/>
    <col min="2820" max="2820" width="9.26953125" style="1" customWidth="1"/>
    <col min="2821" max="2822" width="7.26953125" style="1" customWidth="1"/>
    <col min="2823" max="2823" width="8" style="1" customWidth="1"/>
    <col min="2824" max="2824" width="7.26953125" style="1" customWidth="1"/>
    <col min="2825" max="2826" width="8.453125" style="1" customWidth="1"/>
    <col min="2827" max="2827" width="7.26953125" style="1" customWidth="1"/>
    <col min="2828" max="2828" width="8.1796875" style="1" customWidth="1"/>
    <col min="2829" max="2834" width="7.26953125" style="1" customWidth="1"/>
    <col min="2835" max="2835" width="9.81640625" style="1" customWidth="1"/>
    <col min="2836" max="3072" width="14.81640625" style="1"/>
    <col min="3073" max="3073" width="17.453125" style="1" customWidth="1"/>
    <col min="3074" max="3074" width="9.81640625" style="1" customWidth="1"/>
    <col min="3075" max="3075" width="7.26953125" style="1" customWidth="1"/>
    <col min="3076" max="3076" width="9.26953125" style="1" customWidth="1"/>
    <col min="3077" max="3078" width="7.26953125" style="1" customWidth="1"/>
    <col min="3079" max="3079" width="8" style="1" customWidth="1"/>
    <col min="3080" max="3080" width="7.26953125" style="1" customWidth="1"/>
    <col min="3081" max="3082" width="8.453125" style="1" customWidth="1"/>
    <col min="3083" max="3083" width="7.26953125" style="1" customWidth="1"/>
    <col min="3084" max="3084" width="8.1796875" style="1" customWidth="1"/>
    <col min="3085" max="3090" width="7.26953125" style="1" customWidth="1"/>
    <col min="3091" max="3091" width="9.81640625" style="1" customWidth="1"/>
    <col min="3092" max="3328" width="14.81640625" style="1"/>
    <col min="3329" max="3329" width="17.453125" style="1" customWidth="1"/>
    <col min="3330" max="3330" width="9.81640625" style="1" customWidth="1"/>
    <col min="3331" max="3331" width="7.26953125" style="1" customWidth="1"/>
    <col min="3332" max="3332" width="9.26953125" style="1" customWidth="1"/>
    <col min="3333" max="3334" width="7.26953125" style="1" customWidth="1"/>
    <col min="3335" max="3335" width="8" style="1" customWidth="1"/>
    <col min="3336" max="3336" width="7.26953125" style="1" customWidth="1"/>
    <col min="3337" max="3338" width="8.453125" style="1" customWidth="1"/>
    <col min="3339" max="3339" width="7.26953125" style="1" customWidth="1"/>
    <col min="3340" max="3340" width="8.1796875" style="1" customWidth="1"/>
    <col min="3341" max="3346" width="7.26953125" style="1" customWidth="1"/>
    <col min="3347" max="3347" width="9.81640625" style="1" customWidth="1"/>
    <col min="3348" max="3584" width="14.81640625" style="1"/>
    <col min="3585" max="3585" width="17.453125" style="1" customWidth="1"/>
    <col min="3586" max="3586" width="9.81640625" style="1" customWidth="1"/>
    <col min="3587" max="3587" width="7.26953125" style="1" customWidth="1"/>
    <col min="3588" max="3588" width="9.26953125" style="1" customWidth="1"/>
    <col min="3589" max="3590" width="7.26953125" style="1" customWidth="1"/>
    <col min="3591" max="3591" width="8" style="1" customWidth="1"/>
    <col min="3592" max="3592" width="7.26953125" style="1" customWidth="1"/>
    <col min="3593" max="3594" width="8.453125" style="1" customWidth="1"/>
    <col min="3595" max="3595" width="7.26953125" style="1" customWidth="1"/>
    <col min="3596" max="3596" width="8.1796875" style="1" customWidth="1"/>
    <col min="3597" max="3602" width="7.26953125" style="1" customWidth="1"/>
    <col min="3603" max="3603" width="9.81640625" style="1" customWidth="1"/>
    <col min="3604" max="3840" width="14.81640625" style="1"/>
    <col min="3841" max="3841" width="17.453125" style="1" customWidth="1"/>
    <col min="3842" max="3842" width="9.81640625" style="1" customWidth="1"/>
    <col min="3843" max="3843" width="7.26953125" style="1" customWidth="1"/>
    <col min="3844" max="3844" width="9.26953125" style="1" customWidth="1"/>
    <col min="3845" max="3846" width="7.26953125" style="1" customWidth="1"/>
    <col min="3847" max="3847" width="8" style="1" customWidth="1"/>
    <col min="3848" max="3848" width="7.26953125" style="1" customWidth="1"/>
    <col min="3849" max="3850" width="8.453125" style="1" customWidth="1"/>
    <col min="3851" max="3851" width="7.26953125" style="1" customWidth="1"/>
    <col min="3852" max="3852" width="8.1796875" style="1" customWidth="1"/>
    <col min="3853" max="3858" width="7.26953125" style="1" customWidth="1"/>
    <col min="3859" max="3859" width="9.81640625" style="1" customWidth="1"/>
    <col min="3860" max="4096" width="14.81640625" style="1"/>
    <col min="4097" max="4097" width="17.453125" style="1" customWidth="1"/>
    <col min="4098" max="4098" width="9.81640625" style="1" customWidth="1"/>
    <col min="4099" max="4099" width="7.26953125" style="1" customWidth="1"/>
    <col min="4100" max="4100" width="9.26953125" style="1" customWidth="1"/>
    <col min="4101" max="4102" width="7.26953125" style="1" customWidth="1"/>
    <col min="4103" max="4103" width="8" style="1" customWidth="1"/>
    <col min="4104" max="4104" width="7.26953125" style="1" customWidth="1"/>
    <col min="4105" max="4106" width="8.453125" style="1" customWidth="1"/>
    <col min="4107" max="4107" width="7.26953125" style="1" customWidth="1"/>
    <col min="4108" max="4108" width="8.1796875" style="1" customWidth="1"/>
    <col min="4109" max="4114" width="7.26953125" style="1" customWidth="1"/>
    <col min="4115" max="4115" width="9.81640625" style="1" customWidth="1"/>
    <col min="4116" max="4352" width="14.81640625" style="1"/>
    <col min="4353" max="4353" width="17.453125" style="1" customWidth="1"/>
    <col min="4354" max="4354" width="9.81640625" style="1" customWidth="1"/>
    <col min="4355" max="4355" width="7.26953125" style="1" customWidth="1"/>
    <col min="4356" max="4356" width="9.26953125" style="1" customWidth="1"/>
    <col min="4357" max="4358" width="7.26953125" style="1" customWidth="1"/>
    <col min="4359" max="4359" width="8" style="1" customWidth="1"/>
    <col min="4360" max="4360" width="7.26953125" style="1" customWidth="1"/>
    <col min="4361" max="4362" width="8.453125" style="1" customWidth="1"/>
    <col min="4363" max="4363" width="7.26953125" style="1" customWidth="1"/>
    <col min="4364" max="4364" width="8.1796875" style="1" customWidth="1"/>
    <col min="4365" max="4370" width="7.26953125" style="1" customWidth="1"/>
    <col min="4371" max="4371" width="9.81640625" style="1" customWidth="1"/>
    <col min="4372" max="4608" width="14.81640625" style="1"/>
    <col min="4609" max="4609" width="17.453125" style="1" customWidth="1"/>
    <col min="4610" max="4610" width="9.81640625" style="1" customWidth="1"/>
    <col min="4611" max="4611" width="7.26953125" style="1" customWidth="1"/>
    <col min="4612" max="4612" width="9.26953125" style="1" customWidth="1"/>
    <col min="4613" max="4614" width="7.26953125" style="1" customWidth="1"/>
    <col min="4615" max="4615" width="8" style="1" customWidth="1"/>
    <col min="4616" max="4616" width="7.26953125" style="1" customWidth="1"/>
    <col min="4617" max="4618" width="8.453125" style="1" customWidth="1"/>
    <col min="4619" max="4619" width="7.26953125" style="1" customWidth="1"/>
    <col min="4620" max="4620" width="8.1796875" style="1" customWidth="1"/>
    <col min="4621" max="4626" width="7.26953125" style="1" customWidth="1"/>
    <col min="4627" max="4627" width="9.81640625" style="1" customWidth="1"/>
    <col min="4628" max="4864" width="14.81640625" style="1"/>
    <col min="4865" max="4865" width="17.453125" style="1" customWidth="1"/>
    <col min="4866" max="4866" width="9.81640625" style="1" customWidth="1"/>
    <col min="4867" max="4867" width="7.26953125" style="1" customWidth="1"/>
    <col min="4868" max="4868" width="9.26953125" style="1" customWidth="1"/>
    <col min="4869" max="4870" width="7.26953125" style="1" customWidth="1"/>
    <col min="4871" max="4871" width="8" style="1" customWidth="1"/>
    <col min="4872" max="4872" width="7.26953125" style="1" customWidth="1"/>
    <col min="4873" max="4874" width="8.453125" style="1" customWidth="1"/>
    <col min="4875" max="4875" width="7.26953125" style="1" customWidth="1"/>
    <col min="4876" max="4876" width="8.1796875" style="1" customWidth="1"/>
    <col min="4877" max="4882" width="7.26953125" style="1" customWidth="1"/>
    <col min="4883" max="4883" width="9.81640625" style="1" customWidth="1"/>
    <col min="4884" max="5120" width="14.81640625" style="1"/>
    <col min="5121" max="5121" width="17.453125" style="1" customWidth="1"/>
    <col min="5122" max="5122" width="9.81640625" style="1" customWidth="1"/>
    <col min="5123" max="5123" width="7.26953125" style="1" customWidth="1"/>
    <col min="5124" max="5124" width="9.26953125" style="1" customWidth="1"/>
    <col min="5125" max="5126" width="7.26953125" style="1" customWidth="1"/>
    <col min="5127" max="5127" width="8" style="1" customWidth="1"/>
    <col min="5128" max="5128" width="7.26953125" style="1" customWidth="1"/>
    <col min="5129" max="5130" width="8.453125" style="1" customWidth="1"/>
    <col min="5131" max="5131" width="7.26953125" style="1" customWidth="1"/>
    <col min="5132" max="5132" width="8.1796875" style="1" customWidth="1"/>
    <col min="5133" max="5138" width="7.26953125" style="1" customWidth="1"/>
    <col min="5139" max="5139" width="9.81640625" style="1" customWidth="1"/>
    <col min="5140" max="5376" width="14.81640625" style="1"/>
    <col min="5377" max="5377" width="17.453125" style="1" customWidth="1"/>
    <col min="5378" max="5378" width="9.81640625" style="1" customWidth="1"/>
    <col min="5379" max="5379" width="7.26953125" style="1" customWidth="1"/>
    <col min="5380" max="5380" width="9.26953125" style="1" customWidth="1"/>
    <col min="5381" max="5382" width="7.26953125" style="1" customWidth="1"/>
    <col min="5383" max="5383" width="8" style="1" customWidth="1"/>
    <col min="5384" max="5384" width="7.26953125" style="1" customWidth="1"/>
    <col min="5385" max="5386" width="8.453125" style="1" customWidth="1"/>
    <col min="5387" max="5387" width="7.26953125" style="1" customWidth="1"/>
    <col min="5388" max="5388" width="8.1796875" style="1" customWidth="1"/>
    <col min="5389" max="5394" width="7.26953125" style="1" customWidth="1"/>
    <col min="5395" max="5395" width="9.81640625" style="1" customWidth="1"/>
    <col min="5396" max="5632" width="14.81640625" style="1"/>
    <col min="5633" max="5633" width="17.453125" style="1" customWidth="1"/>
    <col min="5634" max="5634" width="9.81640625" style="1" customWidth="1"/>
    <col min="5635" max="5635" width="7.26953125" style="1" customWidth="1"/>
    <col min="5636" max="5636" width="9.26953125" style="1" customWidth="1"/>
    <col min="5637" max="5638" width="7.26953125" style="1" customWidth="1"/>
    <col min="5639" max="5639" width="8" style="1" customWidth="1"/>
    <col min="5640" max="5640" width="7.26953125" style="1" customWidth="1"/>
    <col min="5641" max="5642" width="8.453125" style="1" customWidth="1"/>
    <col min="5643" max="5643" width="7.26953125" style="1" customWidth="1"/>
    <col min="5644" max="5644" width="8.1796875" style="1" customWidth="1"/>
    <col min="5645" max="5650" width="7.26953125" style="1" customWidth="1"/>
    <col min="5651" max="5651" width="9.81640625" style="1" customWidth="1"/>
    <col min="5652" max="5888" width="14.81640625" style="1"/>
    <col min="5889" max="5889" width="17.453125" style="1" customWidth="1"/>
    <col min="5890" max="5890" width="9.81640625" style="1" customWidth="1"/>
    <col min="5891" max="5891" width="7.26953125" style="1" customWidth="1"/>
    <col min="5892" max="5892" width="9.26953125" style="1" customWidth="1"/>
    <col min="5893" max="5894" width="7.26953125" style="1" customWidth="1"/>
    <col min="5895" max="5895" width="8" style="1" customWidth="1"/>
    <col min="5896" max="5896" width="7.26953125" style="1" customWidth="1"/>
    <col min="5897" max="5898" width="8.453125" style="1" customWidth="1"/>
    <col min="5899" max="5899" width="7.26953125" style="1" customWidth="1"/>
    <col min="5900" max="5900" width="8.1796875" style="1" customWidth="1"/>
    <col min="5901" max="5906" width="7.26953125" style="1" customWidth="1"/>
    <col min="5907" max="5907" width="9.81640625" style="1" customWidth="1"/>
    <col min="5908" max="6144" width="14.81640625" style="1"/>
    <col min="6145" max="6145" width="17.453125" style="1" customWidth="1"/>
    <col min="6146" max="6146" width="9.81640625" style="1" customWidth="1"/>
    <col min="6147" max="6147" width="7.26953125" style="1" customWidth="1"/>
    <col min="6148" max="6148" width="9.26953125" style="1" customWidth="1"/>
    <col min="6149" max="6150" width="7.26953125" style="1" customWidth="1"/>
    <col min="6151" max="6151" width="8" style="1" customWidth="1"/>
    <col min="6152" max="6152" width="7.26953125" style="1" customWidth="1"/>
    <col min="6153" max="6154" width="8.453125" style="1" customWidth="1"/>
    <col min="6155" max="6155" width="7.26953125" style="1" customWidth="1"/>
    <col min="6156" max="6156" width="8.1796875" style="1" customWidth="1"/>
    <col min="6157" max="6162" width="7.26953125" style="1" customWidth="1"/>
    <col min="6163" max="6163" width="9.81640625" style="1" customWidth="1"/>
    <col min="6164" max="6400" width="14.81640625" style="1"/>
    <col min="6401" max="6401" width="17.453125" style="1" customWidth="1"/>
    <col min="6402" max="6402" width="9.81640625" style="1" customWidth="1"/>
    <col min="6403" max="6403" width="7.26953125" style="1" customWidth="1"/>
    <col min="6404" max="6404" width="9.26953125" style="1" customWidth="1"/>
    <col min="6405" max="6406" width="7.26953125" style="1" customWidth="1"/>
    <col min="6407" max="6407" width="8" style="1" customWidth="1"/>
    <col min="6408" max="6408" width="7.26953125" style="1" customWidth="1"/>
    <col min="6409" max="6410" width="8.453125" style="1" customWidth="1"/>
    <col min="6411" max="6411" width="7.26953125" style="1" customWidth="1"/>
    <col min="6412" max="6412" width="8.1796875" style="1" customWidth="1"/>
    <col min="6413" max="6418" width="7.26953125" style="1" customWidth="1"/>
    <col min="6419" max="6419" width="9.81640625" style="1" customWidth="1"/>
    <col min="6420" max="6656" width="14.81640625" style="1"/>
    <col min="6657" max="6657" width="17.453125" style="1" customWidth="1"/>
    <col min="6658" max="6658" width="9.81640625" style="1" customWidth="1"/>
    <col min="6659" max="6659" width="7.26953125" style="1" customWidth="1"/>
    <col min="6660" max="6660" width="9.26953125" style="1" customWidth="1"/>
    <col min="6661" max="6662" width="7.26953125" style="1" customWidth="1"/>
    <col min="6663" max="6663" width="8" style="1" customWidth="1"/>
    <col min="6664" max="6664" width="7.26953125" style="1" customWidth="1"/>
    <col min="6665" max="6666" width="8.453125" style="1" customWidth="1"/>
    <col min="6667" max="6667" width="7.26953125" style="1" customWidth="1"/>
    <col min="6668" max="6668" width="8.1796875" style="1" customWidth="1"/>
    <col min="6669" max="6674" width="7.26953125" style="1" customWidth="1"/>
    <col min="6675" max="6675" width="9.81640625" style="1" customWidth="1"/>
    <col min="6676" max="6912" width="14.81640625" style="1"/>
    <col min="6913" max="6913" width="17.453125" style="1" customWidth="1"/>
    <col min="6914" max="6914" width="9.81640625" style="1" customWidth="1"/>
    <col min="6915" max="6915" width="7.26953125" style="1" customWidth="1"/>
    <col min="6916" max="6916" width="9.26953125" style="1" customWidth="1"/>
    <col min="6917" max="6918" width="7.26953125" style="1" customWidth="1"/>
    <col min="6919" max="6919" width="8" style="1" customWidth="1"/>
    <col min="6920" max="6920" width="7.26953125" style="1" customWidth="1"/>
    <col min="6921" max="6922" width="8.453125" style="1" customWidth="1"/>
    <col min="6923" max="6923" width="7.26953125" style="1" customWidth="1"/>
    <col min="6924" max="6924" width="8.1796875" style="1" customWidth="1"/>
    <col min="6925" max="6930" width="7.26953125" style="1" customWidth="1"/>
    <col min="6931" max="6931" width="9.81640625" style="1" customWidth="1"/>
    <col min="6932" max="7168" width="14.81640625" style="1"/>
    <col min="7169" max="7169" width="17.453125" style="1" customWidth="1"/>
    <col min="7170" max="7170" width="9.81640625" style="1" customWidth="1"/>
    <col min="7171" max="7171" width="7.26953125" style="1" customWidth="1"/>
    <col min="7172" max="7172" width="9.26953125" style="1" customWidth="1"/>
    <col min="7173" max="7174" width="7.26953125" style="1" customWidth="1"/>
    <col min="7175" max="7175" width="8" style="1" customWidth="1"/>
    <col min="7176" max="7176" width="7.26953125" style="1" customWidth="1"/>
    <col min="7177" max="7178" width="8.453125" style="1" customWidth="1"/>
    <col min="7179" max="7179" width="7.26953125" style="1" customWidth="1"/>
    <col min="7180" max="7180" width="8.1796875" style="1" customWidth="1"/>
    <col min="7181" max="7186" width="7.26953125" style="1" customWidth="1"/>
    <col min="7187" max="7187" width="9.81640625" style="1" customWidth="1"/>
    <col min="7188" max="7424" width="14.81640625" style="1"/>
    <col min="7425" max="7425" width="17.453125" style="1" customWidth="1"/>
    <col min="7426" max="7426" width="9.81640625" style="1" customWidth="1"/>
    <col min="7427" max="7427" width="7.26953125" style="1" customWidth="1"/>
    <col min="7428" max="7428" width="9.26953125" style="1" customWidth="1"/>
    <col min="7429" max="7430" width="7.26953125" style="1" customWidth="1"/>
    <col min="7431" max="7431" width="8" style="1" customWidth="1"/>
    <col min="7432" max="7432" width="7.26953125" style="1" customWidth="1"/>
    <col min="7433" max="7434" width="8.453125" style="1" customWidth="1"/>
    <col min="7435" max="7435" width="7.26953125" style="1" customWidth="1"/>
    <col min="7436" max="7436" width="8.1796875" style="1" customWidth="1"/>
    <col min="7437" max="7442" width="7.26953125" style="1" customWidth="1"/>
    <col min="7443" max="7443" width="9.81640625" style="1" customWidth="1"/>
    <col min="7444" max="7680" width="14.81640625" style="1"/>
    <col min="7681" max="7681" width="17.453125" style="1" customWidth="1"/>
    <col min="7682" max="7682" width="9.81640625" style="1" customWidth="1"/>
    <col min="7683" max="7683" width="7.26953125" style="1" customWidth="1"/>
    <col min="7684" max="7684" width="9.26953125" style="1" customWidth="1"/>
    <col min="7685" max="7686" width="7.26953125" style="1" customWidth="1"/>
    <col min="7687" max="7687" width="8" style="1" customWidth="1"/>
    <col min="7688" max="7688" width="7.26953125" style="1" customWidth="1"/>
    <col min="7689" max="7690" width="8.453125" style="1" customWidth="1"/>
    <col min="7691" max="7691" width="7.26953125" style="1" customWidth="1"/>
    <col min="7692" max="7692" width="8.1796875" style="1" customWidth="1"/>
    <col min="7693" max="7698" width="7.26953125" style="1" customWidth="1"/>
    <col min="7699" max="7699" width="9.81640625" style="1" customWidth="1"/>
    <col min="7700" max="7936" width="14.81640625" style="1"/>
    <col min="7937" max="7937" width="17.453125" style="1" customWidth="1"/>
    <col min="7938" max="7938" width="9.81640625" style="1" customWidth="1"/>
    <col min="7939" max="7939" width="7.26953125" style="1" customWidth="1"/>
    <col min="7940" max="7940" width="9.26953125" style="1" customWidth="1"/>
    <col min="7941" max="7942" width="7.26953125" style="1" customWidth="1"/>
    <col min="7943" max="7943" width="8" style="1" customWidth="1"/>
    <col min="7944" max="7944" width="7.26953125" style="1" customWidth="1"/>
    <col min="7945" max="7946" width="8.453125" style="1" customWidth="1"/>
    <col min="7947" max="7947" width="7.26953125" style="1" customWidth="1"/>
    <col min="7948" max="7948" width="8.1796875" style="1" customWidth="1"/>
    <col min="7949" max="7954" width="7.26953125" style="1" customWidth="1"/>
    <col min="7955" max="7955" width="9.81640625" style="1" customWidth="1"/>
    <col min="7956" max="8192" width="14.81640625" style="1"/>
    <col min="8193" max="8193" width="17.453125" style="1" customWidth="1"/>
    <col min="8194" max="8194" width="9.81640625" style="1" customWidth="1"/>
    <col min="8195" max="8195" width="7.26953125" style="1" customWidth="1"/>
    <col min="8196" max="8196" width="9.26953125" style="1" customWidth="1"/>
    <col min="8197" max="8198" width="7.26953125" style="1" customWidth="1"/>
    <col min="8199" max="8199" width="8" style="1" customWidth="1"/>
    <col min="8200" max="8200" width="7.26953125" style="1" customWidth="1"/>
    <col min="8201" max="8202" width="8.453125" style="1" customWidth="1"/>
    <col min="8203" max="8203" width="7.26953125" style="1" customWidth="1"/>
    <col min="8204" max="8204" width="8.1796875" style="1" customWidth="1"/>
    <col min="8205" max="8210" width="7.26953125" style="1" customWidth="1"/>
    <col min="8211" max="8211" width="9.81640625" style="1" customWidth="1"/>
    <col min="8212" max="8448" width="14.81640625" style="1"/>
    <col min="8449" max="8449" width="17.453125" style="1" customWidth="1"/>
    <col min="8450" max="8450" width="9.81640625" style="1" customWidth="1"/>
    <col min="8451" max="8451" width="7.26953125" style="1" customWidth="1"/>
    <col min="8452" max="8452" width="9.26953125" style="1" customWidth="1"/>
    <col min="8453" max="8454" width="7.26953125" style="1" customWidth="1"/>
    <col min="8455" max="8455" width="8" style="1" customWidth="1"/>
    <col min="8456" max="8456" width="7.26953125" style="1" customWidth="1"/>
    <col min="8457" max="8458" width="8.453125" style="1" customWidth="1"/>
    <col min="8459" max="8459" width="7.26953125" style="1" customWidth="1"/>
    <col min="8460" max="8460" width="8.1796875" style="1" customWidth="1"/>
    <col min="8461" max="8466" width="7.26953125" style="1" customWidth="1"/>
    <col min="8467" max="8467" width="9.81640625" style="1" customWidth="1"/>
    <col min="8468" max="8704" width="14.81640625" style="1"/>
    <col min="8705" max="8705" width="17.453125" style="1" customWidth="1"/>
    <col min="8706" max="8706" width="9.81640625" style="1" customWidth="1"/>
    <col min="8707" max="8707" width="7.26953125" style="1" customWidth="1"/>
    <col min="8708" max="8708" width="9.26953125" style="1" customWidth="1"/>
    <col min="8709" max="8710" width="7.26953125" style="1" customWidth="1"/>
    <col min="8711" max="8711" width="8" style="1" customWidth="1"/>
    <col min="8712" max="8712" width="7.26953125" style="1" customWidth="1"/>
    <col min="8713" max="8714" width="8.453125" style="1" customWidth="1"/>
    <col min="8715" max="8715" width="7.26953125" style="1" customWidth="1"/>
    <col min="8716" max="8716" width="8.1796875" style="1" customWidth="1"/>
    <col min="8717" max="8722" width="7.26953125" style="1" customWidth="1"/>
    <col min="8723" max="8723" width="9.81640625" style="1" customWidth="1"/>
    <col min="8724" max="8960" width="14.81640625" style="1"/>
    <col min="8961" max="8961" width="17.453125" style="1" customWidth="1"/>
    <col min="8962" max="8962" width="9.81640625" style="1" customWidth="1"/>
    <col min="8963" max="8963" width="7.26953125" style="1" customWidth="1"/>
    <col min="8964" max="8964" width="9.26953125" style="1" customWidth="1"/>
    <col min="8965" max="8966" width="7.26953125" style="1" customWidth="1"/>
    <col min="8967" max="8967" width="8" style="1" customWidth="1"/>
    <col min="8968" max="8968" width="7.26953125" style="1" customWidth="1"/>
    <col min="8969" max="8970" width="8.453125" style="1" customWidth="1"/>
    <col min="8971" max="8971" width="7.26953125" style="1" customWidth="1"/>
    <col min="8972" max="8972" width="8.1796875" style="1" customWidth="1"/>
    <col min="8973" max="8978" width="7.26953125" style="1" customWidth="1"/>
    <col min="8979" max="8979" width="9.81640625" style="1" customWidth="1"/>
    <col min="8980" max="9216" width="14.81640625" style="1"/>
    <col min="9217" max="9217" width="17.453125" style="1" customWidth="1"/>
    <col min="9218" max="9218" width="9.81640625" style="1" customWidth="1"/>
    <col min="9219" max="9219" width="7.26953125" style="1" customWidth="1"/>
    <col min="9220" max="9220" width="9.26953125" style="1" customWidth="1"/>
    <col min="9221" max="9222" width="7.26953125" style="1" customWidth="1"/>
    <col min="9223" max="9223" width="8" style="1" customWidth="1"/>
    <col min="9224" max="9224" width="7.26953125" style="1" customWidth="1"/>
    <col min="9225" max="9226" width="8.453125" style="1" customWidth="1"/>
    <col min="9227" max="9227" width="7.26953125" style="1" customWidth="1"/>
    <col min="9228" max="9228" width="8.1796875" style="1" customWidth="1"/>
    <col min="9229" max="9234" width="7.26953125" style="1" customWidth="1"/>
    <col min="9235" max="9235" width="9.81640625" style="1" customWidth="1"/>
    <col min="9236" max="9472" width="14.81640625" style="1"/>
    <col min="9473" max="9473" width="17.453125" style="1" customWidth="1"/>
    <col min="9474" max="9474" width="9.81640625" style="1" customWidth="1"/>
    <col min="9475" max="9475" width="7.26953125" style="1" customWidth="1"/>
    <col min="9476" max="9476" width="9.26953125" style="1" customWidth="1"/>
    <col min="9477" max="9478" width="7.26953125" style="1" customWidth="1"/>
    <col min="9479" max="9479" width="8" style="1" customWidth="1"/>
    <col min="9480" max="9480" width="7.26953125" style="1" customWidth="1"/>
    <col min="9481" max="9482" width="8.453125" style="1" customWidth="1"/>
    <col min="9483" max="9483" width="7.26953125" style="1" customWidth="1"/>
    <col min="9484" max="9484" width="8.1796875" style="1" customWidth="1"/>
    <col min="9485" max="9490" width="7.26953125" style="1" customWidth="1"/>
    <col min="9491" max="9491" width="9.81640625" style="1" customWidth="1"/>
    <col min="9492" max="9728" width="14.81640625" style="1"/>
    <col min="9729" max="9729" width="17.453125" style="1" customWidth="1"/>
    <col min="9730" max="9730" width="9.81640625" style="1" customWidth="1"/>
    <col min="9731" max="9731" width="7.26953125" style="1" customWidth="1"/>
    <col min="9732" max="9732" width="9.26953125" style="1" customWidth="1"/>
    <col min="9733" max="9734" width="7.26953125" style="1" customWidth="1"/>
    <col min="9735" max="9735" width="8" style="1" customWidth="1"/>
    <col min="9736" max="9736" width="7.26953125" style="1" customWidth="1"/>
    <col min="9737" max="9738" width="8.453125" style="1" customWidth="1"/>
    <col min="9739" max="9739" width="7.26953125" style="1" customWidth="1"/>
    <col min="9740" max="9740" width="8.1796875" style="1" customWidth="1"/>
    <col min="9741" max="9746" width="7.26953125" style="1" customWidth="1"/>
    <col min="9747" max="9747" width="9.81640625" style="1" customWidth="1"/>
    <col min="9748" max="9984" width="14.81640625" style="1"/>
    <col min="9985" max="9985" width="17.453125" style="1" customWidth="1"/>
    <col min="9986" max="9986" width="9.81640625" style="1" customWidth="1"/>
    <col min="9987" max="9987" width="7.26953125" style="1" customWidth="1"/>
    <col min="9988" max="9988" width="9.26953125" style="1" customWidth="1"/>
    <col min="9989" max="9990" width="7.26953125" style="1" customWidth="1"/>
    <col min="9991" max="9991" width="8" style="1" customWidth="1"/>
    <col min="9992" max="9992" width="7.26953125" style="1" customWidth="1"/>
    <col min="9993" max="9994" width="8.453125" style="1" customWidth="1"/>
    <col min="9995" max="9995" width="7.26953125" style="1" customWidth="1"/>
    <col min="9996" max="9996" width="8.1796875" style="1" customWidth="1"/>
    <col min="9997" max="10002" width="7.26953125" style="1" customWidth="1"/>
    <col min="10003" max="10003" width="9.81640625" style="1" customWidth="1"/>
    <col min="10004" max="10240" width="14.81640625" style="1"/>
    <col min="10241" max="10241" width="17.453125" style="1" customWidth="1"/>
    <col min="10242" max="10242" width="9.81640625" style="1" customWidth="1"/>
    <col min="10243" max="10243" width="7.26953125" style="1" customWidth="1"/>
    <col min="10244" max="10244" width="9.26953125" style="1" customWidth="1"/>
    <col min="10245" max="10246" width="7.26953125" style="1" customWidth="1"/>
    <col min="10247" max="10247" width="8" style="1" customWidth="1"/>
    <col min="10248" max="10248" width="7.26953125" style="1" customWidth="1"/>
    <col min="10249" max="10250" width="8.453125" style="1" customWidth="1"/>
    <col min="10251" max="10251" width="7.26953125" style="1" customWidth="1"/>
    <col min="10252" max="10252" width="8.1796875" style="1" customWidth="1"/>
    <col min="10253" max="10258" width="7.26953125" style="1" customWidth="1"/>
    <col min="10259" max="10259" width="9.81640625" style="1" customWidth="1"/>
    <col min="10260" max="10496" width="14.81640625" style="1"/>
    <col min="10497" max="10497" width="17.453125" style="1" customWidth="1"/>
    <col min="10498" max="10498" width="9.81640625" style="1" customWidth="1"/>
    <col min="10499" max="10499" width="7.26953125" style="1" customWidth="1"/>
    <col min="10500" max="10500" width="9.26953125" style="1" customWidth="1"/>
    <col min="10501" max="10502" width="7.26953125" style="1" customWidth="1"/>
    <col min="10503" max="10503" width="8" style="1" customWidth="1"/>
    <col min="10504" max="10504" width="7.26953125" style="1" customWidth="1"/>
    <col min="10505" max="10506" width="8.453125" style="1" customWidth="1"/>
    <col min="10507" max="10507" width="7.26953125" style="1" customWidth="1"/>
    <col min="10508" max="10508" width="8.1796875" style="1" customWidth="1"/>
    <col min="10509" max="10514" width="7.26953125" style="1" customWidth="1"/>
    <col min="10515" max="10515" width="9.81640625" style="1" customWidth="1"/>
    <col min="10516" max="10752" width="14.81640625" style="1"/>
    <col min="10753" max="10753" width="17.453125" style="1" customWidth="1"/>
    <col min="10754" max="10754" width="9.81640625" style="1" customWidth="1"/>
    <col min="10755" max="10755" width="7.26953125" style="1" customWidth="1"/>
    <col min="10756" max="10756" width="9.26953125" style="1" customWidth="1"/>
    <col min="10757" max="10758" width="7.26953125" style="1" customWidth="1"/>
    <col min="10759" max="10759" width="8" style="1" customWidth="1"/>
    <col min="10760" max="10760" width="7.26953125" style="1" customWidth="1"/>
    <col min="10761" max="10762" width="8.453125" style="1" customWidth="1"/>
    <col min="10763" max="10763" width="7.26953125" style="1" customWidth="1"/>
    <col min="10764" max="10764" width="8.1796875" style="1" customWidth="1"/>
    <col min="10765" max="10770" width="7.26953125" style="1" customWidth="1"/>
    <col min="10771" max="10771" width="9.81640625" style="1" customWidth="1"/>
    <col min="10772" max="11008" width="14.81640625" style="1"/>
    <col min="11009" max="11009" width="17.453125" style="1" customWidth="1"/>
    <col min="11010" max="11010" width="9.81640625" style="1" customWidth="1"/>
    <col min="11011" max="11011" width="7.26953125" style="1" customWidth="1"/>
    <col min="11012" max="11012" width="9.26953125" style="1" customWidth="1"/>
    <col min="11013" max="11014" width="7.26953125" style="1" customWidth="1"/>
    <col min="11015" max="11015" width="8" style="1" customWidth="1"/>
    <col min="11016" max="11016" width="7.26953125" style="1" customWidth="1"/>
    <col min="11017" max="11018" width="8.453125" style="1" customWidth="1"/>
    <col min="11019" max="11019" width="7.26953125" style="1" customWidth="1"/>
    <col min="11020" max="11020" width="8.1796875" style="1" customWidth="1"/>
    <col min="11021" max="11026" width="7.26953125" style="1" customWidth="1"/>
    <col min="11027" max="11027" width="9.81640625" style="1" customWidth="1"/>
    <col min="11028" max="11264" width="14.81640625" style="1"/>
    <col min="11265" max="11265" width="17.453125" style="1" customWidth="1"/>
    <col min="11266" max="11266" width="9.81640625" style="1" customWidth="1"/>
    <col min="11267" max="11267" width="7.26953125" style="1" customWidth="1"/>
    <col min="11268" max="11268" width="9.26953125" style="1" customWidth="1"/>
    <col min="11269" max="11270" width="7.26953125" style="1" customWidth="1"/>
    <col min="11271" max="11271" width="8" style="1" customWidth="1"/>
    <col min="11272" max="11272" width="7.26953125" style="1" customWidth="1"/>
    <col min="11273" max="11274" width="8.453125" style="1" customWidth="1"/>
    <col min="11275" max="11275" width="7.26953125" style="1" customWidth="1"/>
    <col min="11276" max="11276" width="8.1796875" style="1" customWidth="1"/>
    <col min="11277" max="11282" width="7.26953125" style="1" customWidth="1"/>
    <col min="11283" max="11283" width="9.81640625" style="1" customWidth="1"/>
    <col min="11284" max="11520" width="14.81640625" style="1"/>
    <col min="11521" max="11521" width="17.453125" style="1" customWidth="1"/>
    <col min="11522" max="11522" width="9.81640625" style="1" customWidth="1"/>
    <col min="11523" max="11523" width="7.26953125" style="1" customWidth="1"/>
    <col min="11524" max="11524" width="9.26953125" style="1" customWidth="1"/>
    <col min="11525" max="11526" width="7.26953125" style="1" customWidth="1"/>
    <col min="11527" max="11527" width="8" style="1" customWidth="1"/>
    <col min="11528" max="11528" width="7.26953125" style="1" customWidth="1"/>
    <col min="11529" max="11530" width="8.453125" style="1" customWidth="1"/>
    <col min="11531" max="11531" width="7.26953125" style="1" customWidth="1"/>
    <col min="11532" max="11532" width="8.1796875" style="1" customWidth="1"/>
    <col min="11533" max="11538" width="7.26953125" style="1" customWidth="1"/>
    <col min="11539" max="11539" width="9.81640625" style="1" customWidth="1"/>
    <col min="11540" max="11776" width="14.81640625" style="1"/>
    <col min="11777" max="11777" width="17.453125" style="1" customWidth="1"/>
    <col min="11778" max="11778" width="9.81640625" style="1" customWidth="1"/>
    <col min="11779" max="11779" width="7.26953125" style="1" customWidth="1"/>
    <col min="11780" max="11780" width="9.26953125" style="1" customWidth="1"/>
    <col min="11781" max="11782" width="7.26953125" style="1" customWidth="1"/>
    <col min="11783" max="11783" width="8" style="1" customWidth="1"/>
    <col min="11784" max="11784" width="7.26953125" style="1" customWidth="1"/>
    <col min="11785" max="11786" width="8.453125" style="1" customWidth="1"/>
    <col min="11787" max="11787" width="7.26953125" style="1" customWidth="1"/>
    <col min="11788" max="11788" width="8.1796875" style="1" customWidth="1"/>
    <col min="11789" max="11794" width="7.26953125" style="1" customWidth="1"/>
    <col min="11795" max="11795" width="9.81640625" style="1" customWidth="1"/>
    <col min="11796" max="12032" width="14.81640625" style="1"/>
    <col min="12033" max="12033" width="17.453125" style="1" customWidth="1"/>
    <col min="12034" max="12034" width="9.81640625" style="1" customWidth="1"/>
    <col min="12035" max="12035" width="7.26953125" style="1" customWidth="1"/>
    <col min="12036" max="12036" width="9.26953125" style="1" customWidth="1"/>
    <col min="12037" max="12038" width="7.26953125" style="1" customWidth="1"/>
    <col min="12039" max="12039" width="8" style="1" customWidth="1"/>
    <col min="12040" max="12040" width="7.26953125" style="1" customWidth="1"/>
    <col min="12041" max="12042" width="8.453125" style="1" customWidth="1"/>
    <col min="12043" max="12043" width="7.26953125" style="1" customWidth="1"/>
    <col min="12044" max="12044" width="8.1796875" style="1" customWidth="1"/>
    <col min="12045" max="12050" width="7.26953125" style="1" customWidth="1"/>
    <col min="12051" max="12051" width="9.81640625" style="1" customWidth="1"/>
    <col min="12052" max="12288" width="14.81640625" style="1"/>
    <col min="12289" max="12289" width="17.453125" style="1" customWidth="1"/>
    <col min="12290" max="12290" width="9.81640625" style="1" customWidth="1"/>
    <col min="12291" max="12291" width="7.26953125" style="1" customWidth="1"/>
    <col min="12292" max="12292" width="9.26953125" style="1" customWidth="1"/>
    <col min="12293" max="12294" width="7.26953125" style="1" customWidth="1"/>
    <col min="12295" max="12295" width="8" style="1" customWidth="1"/>
    <col min="12296" max="12296" width="7.26953125" style="1" customWidth="1"/>
    <col min="12297" max="12298" width="8.453125" style="1" customWidth="1"/>
    <col min="12299" max="12299" width="7.26953125" style="1" customWidth="1"/>
    <col min="12300" max="12300" width="8.1796875" style="1" customWidth="1"/>
    <col min="12301" max="12306" width="7.26953125" style="1" customWidth="1"/>
    <col min="12307" max="12307" width="9.81640625" style="1" customWidth="1"/>
    <col min="12308" max="12544" width="14.81640625" style="1"/>
    <col min="12545" max="12545" width="17.453125" style="1" customWidth="1"/>
    <col min="12546" max="12546" width="9.81640625" style="1" customWidth="1"/>
    <col min="12547" max="12547" width="7.26953125" style="1" customWidth="1"/>
    <col min="12548" max="12548" width="9.26953125" style="1" customWidth="1"/>
    <col min="12549" max="12550" width="7.26953125" style="1" customWidth="1"/>
    <col min="12551" max="12551" width="8" style="1" customWidth="1"/>
    <col min="12552" max="12552" width="7.26953125" style="1" customWidth="1"/>
    <col min="12553" max="12554" width="8.453125" style="1" customWidth="1"/>
    <col min="12555" max="12555" width="7.26953125" style="1" customWidth="1"/>
    <col min="12556" max="12556" width="8.1796875" style="1" customWidth="1"/>
    <col min="12557" max="12562" width="7.26953125" style="1" customWidth="1"/>
    <col min="12563" max="12563" width="9.81640625" style="1" customWidth="1"/>
    <col min="12564" max="12800" width="14.81640625" style="1"/>
    <col min="12801" max="12801" width="17.453125" style="1" customWidth="1"/>
    <col min="12802" max="12802" width="9.81640625" style="1" customWidth="1"/>
    <col min="12803" max="12803" width="7.26953125" style="1" customWidth="1"/>
    <col min="12804" max="12804" width="9.26953125" style="1" customWidth="1"/>
    <col min="12805" max="12806" width="7.26953125" style="1" customWidth="1"/>
    <col min="12807" max="12807" width="8" style="1" customWidth="1"/>
    <col min="12808" max="12808" width="7.26953125" style="1" customWidth="1"/>
    <col min="12809" max="12810" width="8.453125" style="1" customWidth="1"/>
    <col min="12811" max="12811" width="7.26953125" style="1" customWidth="1"/>
    <col min="12812" max="12812" width="8.1796875" style="1" customWidth="1"/>
    <col min="12813" max="12818" width="7.26953125" style="1" customWidth="1"/>
    <col min="12819" max="12819" width="9.81640625" style="1" customWidth="1"/>
    <col min="12820" max="13056" width="14.81640625" style="1"/>
    <col min="13057" max="13057" width="17.453125" style="1" customWidth="1"/>
    <col min="13058" max="13058" width="9.81640625" style="1" customWidth="1"/>
    <col min="13059" max="13059" width="7.26953125" style="1" customWidth="1"/>
    <col min="13060" max="13060" width="9.26953125" style="1" customWidth="1"/>
    <col min="13061" max="13062" width="7.26953125" style="1" customWidth="1"/>
    <col min="13063" max="13063" width="8" style="1" customWidth="1"/>
    <col min="13064" max="13064" width="7.26953125" style="1" customWidth="1"/>
    <col min="13065" max="13066" width="8.453125" style="1" customWidth="1"/>
    <col min="13067" max="13067" width="7.26953125" style="1" customWidth="1"/>
    <col min="13068" max="13068" width="8.1796875" style="1" customWidth="1"/>
    <col min="13069" max="13074" width="7.26953125" style="1" customWidth="1"/>
    <col min="13075" max="13075" width="9.81640625" style="1" customWidth="1"/>
    <col min="13076" max="13312" width="14.81640625" style="1"/>
    <col min="13313" max="13313" width="17.453125" style="1" customWidth="1"/>
    <col min="13314" max="13314" width="9.81640625" style="1" customWidth="1"/>
    <col min="13315" max="13315" width="7.26953125" style="1" customWidth="1"/>
    <col min="13316" max="13316" width="9.26953125" style="1" customWidth="1"/>
    <col min="13317" max="13318" width="7.26953125" style="1" customWidth="1"/>
    <col min="13319" max="13319" width="8" style="1" customWidth="1"/>
    <col min="13320" max="13320" width="7.26953125" style="1" customWidth="1"/>
    <col min="13321" max="13322" width="8.453125" style="1" customWidth="1"/>
    <col min="13323" max="13323" width="7.26953125" style="1" customWidth="1"/>
    <col min="13324" max="13324" width="8.1796875" style="1" customWidth="1"/>
    <col min="13325" max="13330" width="7.26953125" style="1" customWidth="1"/>
    <col min="13331" max="13331" width="9.81640625" style="1" customWidth="1"/>
    <col min="13332" max="13568" width="14.81640625" style="1"/>
    <col min="13569" max="13569" width="17.453125" style="1" customWidth="1"/>
    <col min="13570" max="13570" width="9.81640625" style="1" customWidth="1"/>
    <col min="13571" max="13571" width="7.26953125" style="1" customWidth="1"/>
    <col min="13572" max="13572" width="9.26953125" style="1" customWidth="1"/>
    <col min="13573" max="13574" width="7.26953125" style="1" customWidth="1"/>
    <col min="13575" max="13575" width="8" style="1" customWidth="1"/>
    <col min="13576" max="13576" width="7.26953125" style="1" customWidth="1"/>
    <col min="13577" max="13578" width="8.453125" style="1" customWidth="1"/>
    <col min="13579" max="13579" width="7.26953125" style="1" customWidth="1"/>
    <col min="13580" max="13580" width="8.1796875" style="1" customWidth="1"/>
    <col min="13581" max="13586" width="7.26953125" style="1" customWidth="1"/>
    <col min="13587" max="13587" width="9.81640625" style="1" customWidth="1"/>
    <col min="13588" max="13824" width="14.81640625" style="1"/>
    <col min="13825" max="13825" width="17.453125" style="1" customWidth="1"/>
    <col min="13826" max="13826" width="9.81640625" style="1" customWidth="1"/>
    <col min="13827" max="13827" width="7.26953125" style="1" customWidth="1"/>
    <col min="13828" max="13828" width="9.26953125" style="1" customWidth="1"/>
    <col min="13829" max="13830" width="7.26953125" style="1" customWidth="1"/>
    <col min="13831" max="13831" width="8" style="1" customWidth="1"/>
    <col min="13832" max="13832" width="7.26953125" style="1" customWidth="1"/>
    <col min="13833" max="13834" width="8.453125" style="1" customWidth="1"/>
    <col min="13835" max="13835" width="7.26953125" style="1" customWidth="1"/>
    <col min="13836" max="13836" width="8.1796875" style="1" customWidth="1"/>
    <col min="13837" max="13842" width="7.26953125" style="1" customWidth="1"/>
    <col min="13843" max="13843" width="9.81640625" style="1" customWidth="1"/>
    <col min="13844" max="14080" width="14.81640625" style="1"/>
    <col min="14081" max="14081" width="17.453125" style="1" customWidth="1"/>
    <col min="14082" max="14082" width="9.81640625" style="1" customWidth="1"/>
    <col min="14083" max="14083" width="7.26953125" style="1" customWidth="1"/>
    <col min="14084" max="14084" width="9.26953125" style="1" customWidth="1"/>
    <col min="14085" max="14086" width="7.26953125" style="1" customWidth="1"/>
    <col min="14087" max="14087" width="8" style="1" customWidth="1"/>
    <col min="14088" max="14088" width="7.26953125" style="1" customWidth="1"/>
    <col min="14089" max="14090" width="8.453125" style="1" customWidth="1"/>
    <col min="14091" max="14091" width="7.26953125" style="1" customWidth="1"/>
    <col min="14092" max="14092" width="8.1796875" style="1" customWidth="1"/>
    <col min="14093" max="14098" width="7.26953125" style="1" customWidth="1"/>
    <col min="14099" max="14099" width="9.81640625" style="1" customWidth="1"/>
    <col min="14100" max="14336" width="14.81640625" style="1"/>
    <col min="14337" max="14337" width="17.453125" style="1" customWidth="1"/>
    <col min="14338" max="14338" width="9.81640625" style="1" customWidth="1"/>
    <col min="14339" max="14339" width="7.26953125" style="1" customWidth="1"/>
    <col min="14340" max="14340" width="9.26953125" style="1" customWidth="1"/>
    <col min="14341" max="14342" width="7.26953125" style="1" customWidth="1"/>
    <col min="14343" max="14343" width="8" style="1" customWidth="1"/>
    <col min="14344" max="14344" width="7.26953125" style="1" customWidth="1"/>
    <col min="14345" max="14346" width="8.453125" style="1" customWidth="1"/>
    <col min="14347" max="14347" width="7.26953125" style="1" customWidth="1"/>
    <col min="14348" max="14348" width="8.1796875" style="1" customWidth="1"/>
    <col min="14349" max="14354" width="7.26953125" style="1" customWidth="1"/>
    <col min="14355" max="14355" width="9.81640625" style="1" customWidth="1"/>
    <col min="14356" max="14592" width="14.81640625" style="1"/>
    <col min="14593" max="14593" width="17.453125" style="1" customWidth="1"/>
    <col min="14594" max="14594" width="9.81640625" style="1" customWidth="1"/>
    <col min="14595" max="14595" width="7.26953125" style="1" customWidth="1"/>
    <col min="14596" max="14596" width="9.26953125" style="1" customWidth="1"/>
    <col min="14597" max="14598" width="7.26953125" style="1" customWidth="1"/>
    <col min="14599" max="14599" width="8" style="1" customWidth="1"/>
    <col min="14600" max="14600" width="7.26953125" style="1" customWidth="1"/>
    <col min="14601" max="14602" width="8.453125" style="1" customWidth="1"/>
    <col min="14603" max="14603" width="7.26953125" style="1" customWidth="1"/>
    <col min="14604" max="14604" width="8.1796875" style="1" customWidth="1"/>
    <col min="14605" max="14610" width="7.26953125" style="1" customWidth="1"/>
    <col min="14611" max="14611" width="9.81640625" style="1" customWidth="1"/>
    <col min="14612" max="14848" width="14.81640625" style="1"/>
    <col min="14849" max="14849" width="17.453125" style="1" customWidth="1"/>
    <col min="14850" max="14850" width="9.81640625" style="1" customWidth="1"/>
    <col min="14851" max="14851" width="7.26953125" style="1" customWidth="1"/>
    <col min="14852" max="14852" width="9.26953125" style="1" customWidth="1"/>
    <col min="14853" max="14854" width="7.26953125" style="1" customWidth="1"/>
    <col min="14855" max="14855" width="8" style="1" customWidth="1"/>
    <col min="14856" max="14856" width="7.26953125" style="1" customWidth="1"/>
    <col min="14857" max="14858" width="8.453125" style="1" customWidth="1"/>
    <col min="14859" max="14859" width="7.26953125" style="1" customWidth="1"/>
    <col min="14860" max="14860" width="8.1796875" style="1" customWidth="1"/>
    <col min="14861" max="14866" width="7.26953125" style="1" customWidth="1"/>
    <col min="14867" max="14867" width="9.81640625" style="1" customWidth="1"/>
    <col min="14868" max="15104" width="14.81640625" style="1"/>
    <col min="15105" max="15105" width="17.453125" style="1" customWidth="1"/>
    <col min="15106" max="15106" width="9.81640625" style="1" customWidth="1"/>
    <col min="15107" max="15107" width="7.26953125" style="1" customWidth="1"/>
    <col min="15108" max="15108" width="9.26953125" style="1" customWidth="1"/>
    <col min="15109" max="15110" width="7.26953125" style="1" customWidth="1"/>
    <col min="15111" max="15111" width="8" style="1" customWidth="1"/>
    <col min="15112" max="15112" width="7.26953125" style="1" customWidth="1"/>
    <col min="15113" max="15114" width="8.453125" style="1" customWidth="1"/>
    <col min="15115" max="15115" width="7.26953125" style="1" customWidth="1"/>
    <col min="15116" max="15116" width="8.1796875" style="1" customWidth="1"/>
    <col min="15117" max="15122" width="7.26953125" style="1" customWidth="1"/>
    <col min="15123" max="15123" width="9.81640625" style="1" customWidth="1"/>
    <col min="15124" max="15360" width="14.81640625" style="1"/>
    <col min="15361" max="15361" width="17.453125" style="1" customWidth="1"/>
    <col min="15362" max="15362" width="9.81640625" style="1" customWidth="1"/>
    <col min="15363" max="15363" width="7.26953125" style="1" customWidth="1"/>
    <col min="15364" max="15364" width="9.26953125" style="1" customWidth="1"/>
    <col min="15365" max="15366" width="7.26953125" style="1" customWidth="1"/>
    <col min="15367" max="15367" width="8" style="1" customWidth="1"/>
    <col min="15368" max="15368" width="7.26953125" style="1" customWidth="1"/>
    <col min="15369" max="15370" width="8.453125" style="1" customWidth="1"/>
    <col min="15371" max="15371" width="7.26953125" style="1" customWidth="1"/>
    <col min="15372" max="15372" width="8.1796875" style="1" customWidth="1"/>
    <col min="15373" max="15378" width="7.26953125" style="1" customWidth="1"/>
    <col min="15379" max="15379" width="9.81640625" style="1" customWidth="1"/>
    <col min="15380" max="15616" width="14.81640625" style="1"/>
    <col min="15617" max="15617" width="17.453125" style="1" customWidth="1"/>
    <col min="15618" max="15618" width="9.81640625" style="1" customWidth="1"/>
    <col min="15619" max="15619" width="7.26953125" style="1" customWidth="1"/>
    <col min="15620" max="15620" width="9.26953125" style="1" customWidth="1"/>
    <col min="15621" max="15622" width="7.26953125" style="1" customWidth="1"/>
    <col min="15623" max="15623" width="8" style="1" customWidth="1"/>
    <col min="15624" max="15624" width="7.26953125" style="1" customWidth="1"/>
    <col min="15625" max="15626" width="8.453125" style="1" customWidth="1"/>
    <col min="15627" max="15627" width="7.26953125" style="1" customWidth="1"/>
    <col min="15628" max="15628" width="8.1796875" style="1" customWidth="1"/>
    <col min="15629" max="15634" width="7.26953125" style="1" customWidth="1"/>
    <col min="15635" max="15635" width="9.81640625" style="1" customWidth="1"/>
    <col min="15636" max="15872" width="14.81640625" style="1"/>
    <col min="15873" max="15873" width="17.453125" style="1" customWidth="1"/>
    <col min="15874" max="15874" width="9.81640625" style="1" customWidth="1"/>
    <col min="15875" max="15875" width="7.26953125" style="1" customWidth="1"/>
    <col min="15876" max="15876" width="9.26953125" style="1" customWidth="1"/>
    <col min="15877" max="15878" width="7.26953125" style="1" customWidth="1"/>
    <col min="15879" max="15879" width="8" style="1" customWidth="1"/>
    <col min="15880" max="15880" width="7.26953125" style="1" customWidth="1"/>
    <col min="15881" max="15882" width="8.453125" style="1" customWidth="1"/>
    <col min="15883" max="15883" width="7.26953125" style="1" customWidth="1"/>
    <col min="15884" max="15884" width="8.1796875" style="1" customWidth="1"/>
    <col min="15885" max="15890" width="7.26953125" style="1" customWidth="1"/>
    <col min="15891" max="15891" width="9.81640625" style="1" customWidth="1"/>
    <col min="15892" max="16128" width="14.81640625" style="1"/>
    <col min="16129" max="16129" width="17.453125" style="1" customWidth="1"/>
    <col min="16130" max="16130" width="9.81640625" style="1" customWidth="1"/>
    <col min="16131" max="16131" width="7.26953125" style="1" customWidth="1"/>
    <col min="16132" max="16132" width="9.26953125" style="1" customWidth="1"/>
    <col min="16133" max="16134" width="7.26953125" style="1" customWidth="1"/>
    <col min="16135" max="16135" width="8" style="1" customWidth="1"/>
    <col min="16136" max="16136" width="7.26953125" style="1" customWidth="1"/>
    <col min="16137" max="16138" width="8.453125" style="1" customWidth="1"/>
    <col min="16139" max="16139" width="7.26953125" style="1" customWidth="1"/>
    <col min="16140" max="16140" width="8.1796875" style="1" customWidth="1"/>
    <col min="16141" max="16146" width="7.26953125" style="1" customWidth="1"/>
    <col min="16147" max="16147" width="9.81640625" style="1" customWidth="1"/>
    <col min="16148" max="16384" width="14.81640625" style="1"/>
  </cols>
  <sheetData>
    <row r="1" spans="1:28" ht="12" customHeight="1" x14ac:dyDescent="0.25">
      <c r="F1" s="2"/>
      <c r="G1" s="2"/>
      <c r="H1" s="3"/>
      <c r="I1" s="4"/>
      <c r="J1" s="3"/>
      <c r="K1" s="3"/>
      <c r="L1" s="3"/>
      <c r="M1" s="3"/>
      <c r="N1" s="3"/>
      <c r="O1" s="2"/>
      <c r="P1" s="2"/>
      <c r="Q1" s="2"/>
    </row>
    <row r="2" spans="1:28" ht="13" x14ac:dyDescent="0.15">
      <c r="B2" s="150" t="s">
        <v>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</row>
    <row r="3" spans="1:28" ht="13" x14ac:dyDescent="0.3">
      <c r="B3" s="151" t="s">
        <v>1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5"/>
    </row>
    <row r="4" spans="1:28" ht="13" x14ac:dyDescent="0.3">
      <c r="B4" s="151" t="s">
        <v>142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5"/>
    </row>
    <row r="5" spans="1:28" ht="13" x14ac:dyDescent="0.3">
      <c r="B5" s="151" t="s">
        <v>143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6"/>
      <c r="U5" s="7"/>
      <c r="V5" s="7"/>
      <c r="W5" s="7"/>
      <c r="X5" s="7"/>
      <c r="Y5" s="7"/>
      <c r="Z5" s="7"/>
      <c r="AA5" s="7"/>
      <c r="AB5" s="7"/>
    </row>
    <row r="6" spans="1:28" ht="12" customHeight="1" x14ac:dyDescent="0.3">
      <c r="B6" s="8"/>
      <c r="C6" s="8"/>
      <c r="D6" s="9"/>
      <c r="E6" s="8"/>
      <c r="F6" s="10"/>
      <c r="G6" s="10"/>
      <c r="H6" s="10"/>
      <c r="I6" s="10"/>
      <c r="J6" s="11"/>
      <c r="K6" s="12"/>
      <c r="L6" s="12"/>
      <c r="M6" s="12"/>
      <c r="N6" s="12"/>
      <c r="O6" s="12"/>
      <c r="P6" s="12"/>
      <c r="Q6" s="12"/>
      <c r="R6" s="12"/>
      <c r="S6" s="12"/>
      <c r="T6" s="6"/>
      <c r="U6" s="7"/>
      <c r="V6" s="7"/>
      <c r="W6" s="7"/>
      <c r="X6" s="7"/>
      <c r="Y6" s="7"/>
      <c r="Z6" s="7"/>
      <c r="AA6" s="7"/>
      <c r="AB6" s="7"/>
    </row>
    <row r="7" spans="1:28" ht="12" customHeight="1" x14ac:dyDescent="0.3">
      <c r="B7" s="13"/>
      <c r="C7" s="13"/>
      <c r="D7" s="9"/>
      <c r="E7" s="13"/>
      <c r="F7" s="3"/>
      <c r="G7" s="3"/>
      <c r="H7" s="3"/>
      <c r="I7" s="4"/>
      <c r="J7" s="14"/>
      <c r="K7" s="6"/>
      <c r="L7" s="6"/>
      <c r="M7" s="6"/>
      <c r="N7" s="6"/>
      <c r="O7" s="6"/>
      <c r="P7" s="6"/>
      <c r="Q7" s="6"/>
      <c r="R7" s="6"/>
      <c r="S7" s="6"/>
      <c r="T7" s="6"/>
      <c r="U7" s="7"/>
      <c r="V7" s="7"/>
      <c r="W7" s="7"/>
      <c r="X7" s="7"/>
      <c r="Y7" s="7"/>
      <c r="Z7" s="7"/>
      <c r="AA7" s="7"/>
      <c r="AB7" s="7"/>
    </row>
    <row r="8" spans="1:28" ht="12" customHeight="1" x14ac:dyDescent="0.25">
      <c r="F8" s="2"/>
      <c r="G8" s="2"/>
      <c r="H8" s="2"/>
      <c r="I8" s="15"/>
      <c r="J8" s="14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7"/>
      <c r="W8" s="7"/>
      <c r="X8" s="7"/>
      <c r="Y8" s="7"/>
      <c r="Z8" s="7"/>
      <c r="AA8" s="7"/>
      <c r="AB8" s="7"/>
    </row>
    <row r="9" spans="1:28" ht="12" customHeight="1" x14ac:dyDescent="0.25">
      <c r="A9" s="16"/>
      <c r="B9" s="16"/>
      <c r="C9" s="16"/>
      <c r="D9" s="16"/>
      <c r="E9" s="16"/>
      <c r="F9" s="16"/>
      <c r="G9" s="16"/>
      <c r="H9" s="16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5"/>
    </row>
    <row r="10" spans="1:28" ht="7.5" customHeight="1" thickBot="1" x14ac:dyDescent="0.2">
      <c r="J10" s="17"/>
      <c r="K10" s="17"/>
      <c r="L10" s="17"/>
    </row>
    <row r="11" spans="1:28" ht="19.5" x14ac:dyDescent="0.15">
      <c r="A11" s="18"/>
      <c r="B11" s="19" t="s">
        <v>2</v>
      </c>
      <c r="C11" s="19" t="s">
        <v>3</v>
      </c>
      <c r="D11" s="20" t="s">
        <v>4</v>
      </c>
      <c r="E11" s="19" t="s">
        <v>5</v>
      </c>
      <c r="F11" s="21" t="s">
        <v>6</v>
      </c>
      <c r="G11" s="19" t="s">
        <v>7</v>
      </c>
      <c r="H11" s="21" t="s">
        <v>8</v>
      </c>
      <c r="I11" s="19" t="s">
        <v>9</v>
      </c>
      <c r="J11" s="19" t="s">
        <v>10</v>
      </c>
      <c r="K11" s="21" t="s">
        <v>11</v>
      </c>
      <c r="L11" s="19" t="s">
        <v>12</v>
      </c>
      <c r="M11" s="21" t="s">
        <v>13</v>
      </c>
      <c r="N11" s="19" t="s">
        <v>14</v>
      </c>
      <c r="O11" s="21" t="s">
        <v>15</v>
      </c>
      <c r="P11" s="19" t="s">
        <v>16</v>
      </c>
      <c r="Q11" s="21" t="s">
        <v>17</v>
      </c>
      <c r="R11" s="19" t="s">
        <v>5</v>
      </c>
      <c r="S11" s="22"/>
    </row>
    <row r="12" spans="1:28" s="28" customFormat="1" ht="10.5" x14ac:dyDescent="0.25">
      <c r="A12" s="23" t="s">
        <v>18</v>
      </c>
      <c r="B12" s="24" t="s">
        <v>19</v>
      </c>
      <c r="C12" s="24" t="s">
        <v>20</v>
      </c>
      <c r="D12" s="25"/>
      <c r="E12" s="24"/>
      <c r="F12" s="26"/>
      <c r="G12" s="24" t="s">
        <v>21</v>
      </c>
      <c r="H12" s="26" t="s">
        <v>22</v>
      </c>
      <c r="I12" s="24"/>
      <c r="J12" s="24" t="s">
        <v>23</v>
      </c>
      <c r="K12" s="26"/>
      <c r="L12" s="24"/>
      <c r="M12" s="26" t="s">
        <v>24</v>
      </c>
      <c r="N12" s="24"/>
      <c r="O12" s="26" t="s">
        <v>25</v>
      </c>
      <c r="P12" s="24" t="s">
        <v>26</v>
      </c>
      <c r="Q12" s="26" t="s">
        <v>27</v>
      </c>
      <c r="R12" s="24" t="s">
        <v>28</v>
      </c>
      <c r="S12" s="27" t="s">
        <v>29</v>
      </c>
    </row>
    <row r="13" spans="1:28" s="28" customFormat="1" x14ac:dyDescent="0.15">
      <c r="A13" s="29"/>
      <c r="B13" s="24" t="s">
        <v>30</v>
      </c>
      <c r="C13" s="24" t="s">
        <v>31</v>
      </c>
      <c r="D13" s="24"/>
      <c r="E13" s="24"/>
      <c r="F13" s="26"/>
      <c r="G13" s="24"/>
      <c r="H13" s="26"/>
      <c r="I13" s="24"/>
      <c r="J13" s="24"/>
      <c r="K13" s="26"/>
      <c r="L13" s="24"/>
      <c r="M13" s="26"/>
      <c r="N13" s="24"/>
      <c r="O13" s="26"/>
      <c r="P13" s="24"/>
      <c r="Q13" s="26"/>
      <c r="R13" s="24"/>
      <c r="S13" s="27"/>
    </row>
    <row r="14" spans="1:28" ht="7.5" thickBot="1" x14ac:dyDescent="0.2">
      <c r="A14" s="30"/>
      <c r="B14" s="31" t="s">
        <v>32</v>
      </c>
      <c r="C14" s="31"/>
      <c r="D14" s="31"/>
      <c r="E14" s="31"/>
      <c r="F14" s="32"/>
      <c r="G14" s="31"/>
      <c r="H14" s="32"/>
      <c r="I14" s="31"/>
      <c r="J14" s="31"/>
      <c r="K14" s="32"/>
      <c r="L14" s="31"/>
      <c r="M14" s="32"/>
      <c r="N14" s="31"/>
      <c r="O14" s="32"/>
      <c r="P14" s="31"/>
      <c r="Q14" s="32"/>
      <c r="R14" s="31"/>
      <c r="S14" s="33"/>
    </row>
    <row r="15" spans="1:28" ht="5.15" customHeight="1" thickBot="1" x14ac:dyDescent="0.2">
      <c r="G15" s="34"/>
      <c r="L15" s="34"/>
      <c r="M15" s="34"/>
      <c r="O15" s="34"/>
      <c r="P15" s="34"/>
      <c r="S15" s="34"/>
    </row>
    <row r="16" spans="1:28" ht="6" customHeight="1" x14ac:dyDescent="0.15">
      <c r="A16" s="35" t="s">
        <v>33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7"/>
      <c r="T16" s="38"/>
    </row>
    <row r="17" spans="1:20" ht="35" customHeight="1" x14ac:dyDescent="0.15">
      <c r="A17" s="42" t="s">
        <v>34</v>
      </c>
      <c r="B17" s="40"/>
      <c r="C17" s="40"/>
      <c r="D17" s="40"/>
      <c r="E17" s="40"/>
      <c r="F17" s="40"/>
      <c r="G17" s="40"/>
      <c r="H17" s="40"/>
      <c r="I17" s="40">
        <v>59141.4</v>
      </c>
      <c r="J17" s="40"/>
      <c r="K17" s="40"/>
      <c r="L17" s="40"/>
      <c r="M17" s="40"/>
      <c r="N17" s="40"/>
      <c r="O17" s="40"/>
      <c r="P17" s="40"/>
      <c r="Q17" s="40"/>
      <c r="R17" s="40"/>
      <c r="S17" s="41">
        <f>SUM(D17:R17)</f>
        <v>59141.4</v>
      </c>
      <c r="T17" s="38"/>
    </row>
    <row r="18" spans="1:20" ht="35" customHeight="1" x14ac:dyDescent="0.15">
      <c r="A18" s="42" t="s">
        <v>141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>
        <v>5692</v>
      </c>
      <c r="R18" s="40"/>
      <c r="S18" s="41">
        <f>SUM(J18:R18)</f>
        <v>5692</v>
      </c>
      <c r="T18" s="38"/>
    </row>
    <row r="19" spans="1:20" ht="35" customHeight="1" x14ac:dyDescent="0.15">
      <c r="A19" s="42" t="s">
        <v>35</v>
      </c>
      <c r="B19" s="40">
        <v>20000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>
        <v>20000</v>
      </c>
      <c r="N19" s="40"/>
      <c r="O19" s="40"/>
      <c r="P19" s="40"/>
      <c r="Q19" s="40"/>
      <c r="R19" s="40"/>
      <c r="S19" s="41">
        <f>SUM(B19:R19)</f>
        <v>40000</v>
      </c>
      <c r="T19" s="38"/>
    </row>
    <row r="20" spans="1:20" ht="35" customHeight="1" x14ac:dyDescent="0.15">
      <c r="A20" s="39" t="s">
        <v>36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>
        <v>48000</v>
      </c>
      <c r="N20" s="40"/>
      <c r="O20" s="40"/>
      <c r="P20" s="40"/>
      <c r="Q20" s="40"/>
      <c r="R20" s="40"/>
      <c r="S20" s="41">
        <f>SUM(M20:R20)</f>
        <v>48000</v>
      </c>
      <c r="T20" s="38"/>
    </row>
    <row r="21" spans="1:20" ht="35" customHeight="1" x14ac:dyDescent="0.15">
      <c r="A21" s="43" t="s">
        <v>37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>
        <v>48000</v>
      </c>
      <c r="N21" s="40"/>
      <c r="O21" s="40"/>
      <c r="P21" s="40"/>
      <c r="Q21" s="40"/>
      <c r="R21" s="40"/>
      <c r="S21" s="41">
        <f>SUM(M21:R21)</f>
        <v>48000</v>
      </c>
      <c r="T21" s="38"/>
    </row>
    <row r="22" spans="1:20" ht="35" customHeight="1" thickBot="1" x14ac:dyDescent="0.2">
      <c r="A22" s="44" t="s">
        <v>38</v>
      </c>
      <c r="B22" s="45">
        <f>SUM(B19:B20)</f>
        <v>20000</v>
      </c>
      <c r="C22" s="45"/>
      <c r="D22" s="45">
        <f>SUM(D17:D20)</f>
        <v>0</v>
      </c>
      <c r="E22" s="45"/>
      <c r="F22" s="45">
        <f>SUM(F17:F20)</f>
        <v>0</v>
      </c>
      <c r="G22" s="45">
        <f>SUM(G19:G20)</f>
        <v>0</v>
      </c>
      <c r="H22" s="45"/>
      <c r="I22" s="45">
        <f>SUM(I17:I20)</f>
        <v>59141.4</v>
      </c>
      <c r="J22" s="45">
        <f>SUM(J17:J20)</f>
        <v>0</v>
      </c>
      <c r="K22" s="45">
        <f>SUM(K17:K21)</f>
        <v>0</v>
      </c>
      <c r="L22" s="45"/>
      <c r="M22" s="45">
        <f>SUM(M19:M21)</f>
        <v>116000</v>
      </c>
      <c r="N22" s="45"/>
      <c r="O22" s="45"/>
      <c r="P22" s="45"/>
      <c r="Q22" s="45">
        <f>SUM(Q17:Q20)</f>
        <v>5692</v>
      </c>
      <c r="R22" s="45"/>
      <c r="S22" s="46">
        <f>SUM(S17:S21)</f>
        <v>200833.4</v>
      </c>
    </row>
    <row r="24" spans="1:20" x14ac:dyDescent="0.15">
      <c r="A24" s="47"/>
    </row>
    <row r="26" spans="1:20" s="48" customFormat="1" ht="14.5" x14ac:dyDescent="0.35"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1:20" s="48" customFormat="1" ht="14.5" x14ac:dyDescent="0.35">
      <c r="B27" s="49"/>
      <c r="C27" s="49"/>
      <c r="D27" s="49"/>
      <c r="E27" s="49"/>
      <c r="F27" s="49"/>
      <c r="G27" s="49"/>
      <c r="H27" s="49"/>
      <c r="I27" s="49"/>
      <c r="J27" s="49"/>
      <c r="K27" s="49"/>
    </row>
    <row r="28" spans="1:20" s="48" customFormat="1" ht="14.5" x14ac:dyDescent="0.35">
      <c r="B28" s="49"/>
      <c r="C28" s="49"/>
      <c r="D28" s="49"/>
      <c r="E28" s="49"/>
      <c r="F28" s="49"/>
      <c r="G28" s="49"/>
      <c r="H28" s="49"/>
      <c r="I28" s="49"/>
      <c r="J28" s="49"/>
      <c r="K28" s="49"/>
    </row>
    <row r="29" spans="1:20" s="48" customFormat="1" ht="14.5" x14ac:dyDescent="0.35">
      <c r="B29" s="49"/>
      <c r="C29" s="49"/>
      <c r="D29" s="49"/>
      <c r="E29" s="49"/>
      <c r="F29" s="49"/>
      <c r="G29" s="49"/>
      <c r="H29" s="49"/>
      <c r="I29" s="49"/>
      <c r="J29" s="49"/>
      <c r="K29" s="49"/>
    </row>
    <row r="30" spans="1:20" s="48" customFormat="1" ht="14.5" x14ac:dyDescent="0.35">
      <c r="B30" s="49"/>
      <c r="C30" s="49"/>
      <c r="D30" s="49"/>
      <c r="E30" s="49"/>
      <c r="F30" s="49"/>
      <c r="G30" s="49"/>
      <c r="H30" s="49"/>
      <c r="I30" s="49"/>
      <c r="J30" s="49"/>
      <c r="K30" s="49"/>
    </row>
    <row r="31" spans="1:20" s="48" customFormat="1" ht="14.5" x14ac:dyDescent="0.35">
      <c r="B31" s="49"/>
      <c r="C31" s="49"/>
      <c r="D31" s="49"/>
      <c r="E31" s="49"/>
      <c r="F31" s="49"/>
      <c r="G31" s="49"/>
      <c r="H31" s="49"/>
      <c r="I31" s="49"/>
      <c r="J31" s="49"/>
      <c r="K31" s="49"/>
    </row>
    <row r="32" spans="1:20" s="48" customFormat="1" ht="14.5" x14ac:dyDescent="0.35">
      <c r="B32" s="49"/>
      <c r="C32" s="49"/>
      <c r="D32" s="49"/>
      <c r="E32" s="49"/>
      <c r="F32" s="49"/>
      <c r="G32" s="49"/>
      <c r="H32" s="49"/>
      <c r="I32" s="49"/>
      <c r="J32" s="49"/>
      <c r="K32" s="49"/>
    </row>
    <row r="33" spans="1:18" s="48" customFormat="1" ht="14.5" x14ac:dyDescent="0.35">
      <c r="B33" s="50"/>
      <c r="C33" s="50"/>
      <c r="D33" s="50"/>
      <c r="E33" s="50"/>
      <c r="F33" s="50"/>
    </row>
    <row r="34" spans="1:18" s="48" customFormat="1" ht="15" thickBot="1" x14ac:dyDescent="0.4">
      <c r="A34" s="50"/>
      <c r="B34" s="51"/>
      <c r="C34" s="52"/>
      <c r="D34" s="52"/>
      <c r="E34" s="51"/>
      <c r="F34" s="51"/>
      <c r="G34" s="50"/>
      <c r="N34" s="50"/>
      <c r="O34" s="52"/>
      <c r="P34" s="52"/>
      <c r="Q34" s="52"/>
      <c r="R34" s="52"/>
    </row>
    <row r="35" spans="1:18" s="48" customFormat="1" ht="14.5" x14ac:dyDescent="0.35">
      <c r="A35" s="53"/>
      <c r="B35" s="152" t="s">
        <v>39</v>
      </c>
      <c r="C35" s="152"/>
      <c r="D35" s="152"/>
      <c r="E35" s="152"/>
      <c r="F35" s="152"/>
      <c r="G35" s="54"/>
      <c r="H35" s="55"/>
      <c r="I35" s="55"/>
      <c r="J35" s="56"/>
      <c r="K35" s="56"/>
      <c r="L35" s="56"/>
      <c r="M35" s="56"/>
      <c r="N35" s="56"/>
      <c r="O35" s="153" t="s">
        <v>40</v>
      </c>
      <c r="P35" s="154"/>
      <c r="Q35" s="154"/>
      <c r="R35" s="154"/>
    </row>
    <row r="36" spans="1:18" s="48" customFormat="1" ht="14.5" x14ac:dyDescent="0.35">
      <c r="B36" s="149" t="s">
        <v>41</v>
      </c>
      <c r="C36" s="149"/>
      <c r="D36" s="149"/>
      <c r="E36" s="149"/>
      <c r="F36" s="149"/>
      <c r="G36" s="57"/>
      <c r="H36" s="57"/>
      <c r="I36" s="57"/>
      <c r="J36" s="56"/>
      <c r="K36" s="56"/>
      <c r="L36" s="56"/>
      <c r="M36" s="56"/>
      <c r="N36" s="56"/>
      <c r="O36" s="58"/>
      <c r="P36" s="58"/>
      <c r="Q36" s="58" t="s">
        <v>42</v>
      </c>
      <c r="R36" s="58"/>
    </row>
    <row r="37" spans="1:18" ht="10" x14ac:dyDescent="0.2">
      <c r="O37" s="5"/>
      <c r="P37" s="5"/>
      <c r="Q37" s="5"/>
      <c r="R37" s="5"/>
    </row>
  </sheetData>
  <mergeCells count="7">
    <mergeCell ref="B36:F36"/>
    <mergeCell ref="B2:S2"/>
    <mergeCell ref="B3:S3"/>
    <mergeCell ref="B4:S4"/>
    <mergeCell ref="B5:S5"/>
    <mergeCell ref="B35:F35"/>
    <mergeCell ref="O35:R35"/>
  </mergeCells>
  <pageMargins left="0.31496062992125984" right="0.31496062992125984" top="0.74803149606299213" bottom="0.74803149606299213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7"/>
  <sheetViews>
    <sheetView tabSelected="1" topLeftCell="I91" workbookViewId="0">
      <selection activeCell="B3" sqref="B3:R3"/>
    </sheetView>
  </sheetViews>
  <sheetFormatPr baseColWidth="10" defaultColWidth="14.90625" defaultRowHeight="7" x14ac:dyDescent="0.15"/>
  <cols>
    <col min="1" max="1" width="24.7265625" style="28" customWidth="1"/>
    <col min="2" max="2" width="13.90625" style="28" customWidth="1"/>
    <col min="3" max="6" width="12.453125" style="28" customWidth="1"/>
    <col min="7" max="7" width="15" style="28" customWidth="1"/>
    <col min="8" max="15" width="12.453125" style="28" customWidth="1"/>
    <col min="16" max="16" width="11.26953125" style="28" customWidth="1"/>
    <col min="17" max="17" width="11.7265625" style="28" customWidth="1"/>
    <col min="18" max="18" width="13.90625" style="28" customWidth="1"/>
    <col min="19" max="19" width="15.54296875" style="28" customWidth="1"/>
    <col min="20" max="256" width="14.90625" style="28"/>
    <col min="257" max="257" width="26.26953125" style="28" customWidth="1"/>
    <col min="258" max="258" width="13.54296875" style="28" customWidth="1"/>
    <col min="259" max="259" width="12.26953125" style="28" customWidth="1"/>
    <col min="260" max="260" width="10.7265625" style="28" customWidth="1"/>
    <col min="261" max="261" width="13.1796875" style="28" customWidth="1"/>
    <col min="262" max="262" width="12.453125" style="28" customWidth="1"/>
    <col min="263" max="263" width="13.36328125" style="28" customWidth="1"/>
    <col min="264" max="264" width="12.453125" style="28" customWidth="1"/>
    <col min="265" max="265" width="11.26953125" style="28" customWidth="1"/>
    <col min="266" max="266" width="12.81640625" style="28" customWidth="1"/>
    <col min="267" max="267" width="13" style="28" customWidth="1"/>
    <col min="268" max="268" width="12.1796875" style="28" customWidth="1"/>
    <col min="269" max="269" width="11.26953125" style="28" customWidth="1"/>
    <col min="270" max="270" width="12.36328125" style="28" customWidth="1"/>
    <col min="271" max="271" width="13.6328125" style="28" customWidth="1"/>
    <col min="272" max="272" width="10.1796875" style="28" customWidth="1"/>
    <col min="273" max="273" width="12.7265625" style="28" customWidth="1"/>
    <col min="274" max="274" width="14.36328125" style="28" customWidth="1"/>
    <col min="275" max="512" width="14.90625" style="28"/>
    <col min="513" max="513" width="26.26953125" style="28" customWidth="1"/>
    <col min="514" max="514" width="13.54296875" style="28" customWidth="1"/>
    <col min="515" max="515" width="12.26953125" style="28" customWidth="1"/>
    <col min="516" max="516" width="10.7265625" style="28" customWidth="1"/>
    <col min="517" max="517" width="13.1796875" style="28" customWidth="1"/>
    <col min="518" max="518" width="12.453125" style="28" customWidth="1"/>
    <col min="519" max="519" width="13.36328125" style="28" customWidth="1"/>
    <col min="520" max="520" width="12.453125" style="28" customWidth="1"/>
    <col min="521" max="521" width="11.26953125" style="28" customWidth="1"/>
    <col min="522" max="522" width="12.81640625" style="28" customWidth="1"/>
    <col min="523" max="523" width="13" style="28" customWidth="1"/>
    <col min="524" max="524" width="12.1796875" style="28" customWidth="1"/>
    <col min="525" max="525" width="11.26953125" style="28" customWidth="1"/>
    <col min="526" max="526" width="12.36328125" style="28" customWidth="1"/>
    <col min="527" max="527" width="13.6328125" style="28" customWidth="1"/>
    <col min="528" max="528" width="10.1796875" style="28" customWidth="1"/>
    <col min="529" max="529" width="12.7265625" style="28" customWidth="1"/>
    <col min="530" max="530" width="14.36328125" style="28" customWidth="1"/>
    <col min="531" max="768" width="14.90625" style="28"/>
    <col min="769" max="769" width="26.26953125" style="28" customWidth="1"/>
    <col min="770" max="770" width="13.54296875" style="28" customWidth="1"/>
    <col min="771" max="771" width="12.26953125" style="28" customWidth="1"/>
    <col min="772" max="772" width="10.7265625" style="28" customWidth="1"/>
    <col min="773" max="773" width="13.1796875" style="28" customWidth="1"/>
    <col min="774" max="774" width="12.453125" style="28" customWidth="1"/>
    <col min="775" max="775" width="13.36328125" style="28" customWidth="1"/>
    <col min="776" max="776" width="12.453125" style="28" customWidth="1"/>
    <col min="777" max="777" width="11.26953125" style="28" customWidth="1"/>
    <col min="778" max="778" width="12.81640625" style="28" customWidth="1"/>
    <col min="779" max="779" width="13" style="28" customWidth="1"/>
    <col min="780" max="780" width="12.1796875" style="28" customWidth="1"/>
    <col min="781" max="781" width="11.26953125" style="28" customWidth="1"/>
    <col min="782" max="782" width="12.36328125" style="28" customWidth="1"/>
    <col min="783" max="783" width="13.6328125" style="28" customWidth="1"/>
    <col min="784" max="784" width="10.1796875" style="28" customWidth="1"/>
    <col min="785" max="785" width="12.7265625" style="28" customWidth="1"/>
    <col min="786" max="786" width="14.36328125" style="28" customWidth="1"/>
    <col min="787" max="1024" width="14.90625" style="28"/>
    <col min="1025" max="1025" width="26.26953125" style="28" customWidth="1"/>
    <col min="1026" max="1026" width="13.54296875" style="28" customWidth="1"/>
    <col min="1027" max="1027" width="12.26953125" style="28" customWidth="1"/>
    <col min="1028" max="1028" width="10.7265625" style="28" customWidth="1"/>
    <col min="1029" max="1029" width="13.1796875" style="28" customWidth="1"/>
    <col min="1030" max="1030" width="12.453125" style="28" customWidth="1"/>
    <col min="1031" max="1031" width="13.36328125" style="28" customWidth="1"/>
    <col min="1032" max="1032" width="12.453125" style="28" customWidth="1"/>
    <col min="1033" max="1033" width="11.26953125" style="28" customWidth="1"/>
    <col min="1034" max="1034" width="12.81640625" style="28" customWidth="1"/>
    <col min="1035" max="1035" width="13" style="28" customWidth="1"/>
    <col min="1036" max="1036" width="12.1796875" style="28" customWidth="1"/>
    <col min="1037" max="1037" width="11.26953125" style="28" customWidth="1"/>
    <col min="1038" max="1038" width="12.36328125" style="28" customWidth="1"/>
    <col min="1039" max="1039" width="13.6328125" style="28" customWidth="1"/>
    <col min="1040" max="1040" width="10.1796875" style="28" customWidth="1"/>
    <col min="1041" max="1041" width="12.7265625" style="28" customWidth="1"/>
    <col min="1042" max="1042" width="14.36328125" style="28" customWidth="1"/>
    <col min="1043" max="1280" width="14.90625" style="28"/>
    <col min="1281" max="1281" width="26.26953125" style="28" customWidth="1"/>
    <col min="1282" max="1282" width="13.54296875" style="28" customWidth="1"/>
    <col min="1283" max="1283" width="12.26953125" style="28" customWidth="1"/>
    <col min="1284" max="1284" width="10.7265625" style="28" customWidth="1"/>
    <col min="1285" max="1285" width="13.1796875" style="28" customWidth="1"/>
    <col min="1286" max="1286" width="12.453125" style="28" customWidth="1"/>
    <col min="1287" max="1287" width="13.36328125" style="28" customWidth="1"/>
    <col min="1288" max="1288" width="12.453125" style="28" customWidth="1"/>
    <col min="1289" max="1289" width="11.26953125" style="28" customWidth="1"/>
    <col min="1290" max="1290" width="12.81640625" style="28" customWidth="1"/>
    <col min="1291" max="1291" width="13" style="28" customWidth="1"/>
    <col min="1292" max="1292" width="12.1796875" style="28" customWidth="1"/>
    <col min="1293" max="1293" width="11.26953125" style="28" customWidth="1"/>
    <col min="1294" max="1294" width="12.36328125" style="28" customWidth="1"/>
    <col min="1295" max="1295" width="13.6328125" style="28" customWidth="1"/>
    <col min="1296" max="1296" width="10.1796875" style="28" customWidth="1"/>
    <col min="1297" max="1297" width="12.7265625" style="28" customWidth="1"/>
    <col min="1298" max="1298" width="14.36328125" style="28" customWidth="1"/>
    <col min="1299" max="1536" width="14.90625" style="28"/>
    <col min="1537" max="1537" width="26.26953125" style="28" customWidth="1"/>
    <col min="1538" max="1538" width="13.54296875" style="28" customWidth="1"/>
    <col min="1539" max="1539" width="12.26953125" style="28" customWidth="1"/>
    <col min="1540" max="1540" width="10.7265625" style="28" customWidth="1"/>
    <col min="1541" max="1541" width="13.1796875" style="28" customWidth="1"/>
    <col min="1542" max="1542" width="12.453125" style="28" customWidth="1"/>
    <col min="1543" max="1543" width="13.36328125" style="28" customWidth="1"/>
    <col min="1544" max="1544" width="12.453125" style="28" customWidth="1"/>
    <col min="1545" max="1545" width="11.26953125" style="28" customWidth="1"/>
    <col min="1546" max="1546" width="12.81640625" style="28" customWidth="1"/>
    <col min="1547" max="1547" width="13" style="28" customWidth="1"/>
    <col min="1548" max="1548" width="12.1796875" style="28" customWidth="1"/>
    <col min="1549" max="1549" width="11.26953125" style="28" customWidth="1"/>
    <col min="1550" max="1550" width="12.36328125" style="28" customWidth="1"/>
    <col min="1551" max="1551" width="13.6328125" style="28" customWidth="1"/>
    <col min="1552" max="1552" width="10.1796875" style="28" customWidth="1"/>
    <col min="1553" max="1553" width="12.7265625" style="28" customWidth="1"/>
    <col min="1554" max="1554" width="14.36328125" style="28" customWidth="1"/>
    <col min="1555" max="1792" width="14.90625" style="28"/>
    <col min="1793" max="1793" width="26.26953125" style="28" customWidth="1"/>
    <col min="1794" max="1794" width="13.54296875" style="28" customWidth="1"/>
    <col min="1795" max="1795" width="12.26953125" style="28" customWidth="1"/>
    <col min="1796" max="1796" width="10.7265625" style="28" customWidth="1"/>
    <col min="1797" max="1797" width="13.1796875" style="28" customWidth="1"/>
    <col min="1798" max="1798" width="12.453125" style="28" customWidth="1"/>
    <col min="1799" max="1799" width="13.36328125" style="28" customWidth="1"/>
    <col min="1800" max="1800" width="12.453125" style="28" customWidth="1"/>
    <col min="1801" max="1801" width="11.26953125" style="28" customWidth="1"/>
    <col min="1802" max="1802" width="12.81640625" style="28" customWidth="1"/>
    <col min="1803" max="1803" width="13" style="28" customWidth="1"/>
    <col min="1804" max="1804" width="12.1796875" style="28" customWidth="1"/>
    <col min="1805" max="1805" width="11.26953125" style="28" customWidth="1"/>
    <col min="1806" max="1806" width="12.36328125" style="28" customWidth="1"/>
    <col min="1807" max="1807" width="13.6328125" style="28" customWidth="1"/>
    <col min="1808" max="1808" width="10.1796875" style="28" customWidth="1"/>
    <col min="1809" max="1809" width="12.7265625" style="28" customWidth="1"/>
    <col min="1810" max="1810" width="14.36328125" style="28" customWidth="1"/>
    <col min="1811" max="2048" width="14.90625" style="28"/>
    <col min="2049" max="2049" width="26.26953125" style="28" customWidth="1"/>
    <col min="2050" max="2050" width="13.54296875" style="28" customWidth="1"/>
    <col min="2051" max="2051" width="12.26953125" style="28" customWidth="1"/>
    <col min="2052" max="2052" width="10.7265625" style="28" customWidth="1"/>
    <col min="2053" max="2053" width="13.1796875" style="28" customWidth="1"/>
    <col min="2054" max="2054" width="12.453125" style="28" customWidth="1"/>
    <col min="2055" max="2055" width="13.36328125" style="28" customWidth="1"/>
    <col min="2056" max="2056" width="12.453125" style="28" customWidth="1"/>
    <col min="2057" max="2057" width="11.26953125" style="28" customWidth="1"/>
    <col min="2058" max="2058" width="12.81640625" style="28" customWidth="1"/>
    <col min="2059" max="2059" width="13" style="28" customWidth="1"/>
    <col min="2060" max="2060" width="12.1796875" style="28" customWidth="1"/>
    <col min="2061" max="2061" width="11.26953125" style="28" customWidth="1"/>
    <col min="2062" max="2062" width="12.36328125" style="28" customWidth="1"/>
    <col min="2063" max="2063" width="13.6328125" style="28" customWidth="1"/>
    <col min="2064" max="2064" width="10.1796875" style="28" customWidth="1"/>
    <col min="2065" max="2065" width="12.7265625" style="28" customWidth="1"/>
    <col min="2066" max="2066" width="14.36328125" style="28" customWidth="1"/>
    <col min="2067" max="2304" width="14.90625" style="28"/>
    <col min="2305" max="2305" width="26.26953125" style="28" customWidth="1"/>
    <col min="2306" max="2306" width="13.54296875" style="28" customWidth="1"/>
    <col min="2307" max="2307" width="12.26953125" style="28" customWidth="1"/>
    <col min="2308" max="2308" width="10.7265625" style="28" customWidth="1"/>
    <col min="2309" max="2309" width="13.1796875" style="28" customWidth="1"/>
    <col min="2310" max="2310" width="12.453125" style="28" customWidth="1"/>
    <col min="2311" max="2311" width="13.36328125" style="28" customWidth="1"/>
    <col min="2312" max="2312" width="12.453125" style="28" customWidth="1"/>
    <col min="2313" max="2313" width="11.26953125" style="28" customWidth="1"/>
    <col min="2314" max="2314" width="12.81640625" style="28" customWidth="1"/>
    <col min="2315" max="2315" width="13" style="28" customWidth="1"/>
    <col min="2316" max="2316" width="12.1796875" style="28" customWidth="1"/>
    <col min="2317" max="2317" width="11.26953125" style="28" customWidth="1"/>
    <col min="2318" max="2318" width="12.36328125" style="28" customWidth="1"/>
    <col min="2319" max="2319" width="13.6328125" style="28" customWidth="1"/>
    <col min="2320" max="2320" width="10.1796875" style="28" customWidth="1"/>
    <col min="2321" max="2321" width="12.7265625" style="28" customWidth="1"/>
    <col min="2322" max="2322" width="14.36328125" style="28" customWidth="1"/>
    <col min="2323" max="2560" width="14.90625" style="28"/>
    <col min="2561" max="2561" width="26.26953125" style="28" customWidth="1"/>
    <col min="2562" max="2562" width="13.54296875" style="28" customWidth="1"/>
    <col min="2563" max="2563" width="12.26953125" style="28" customWidth="1"/>
    <col min="2564" max="2564" width="10.7265625" style="28" customWidth="1"/>
    <col min="2565" max="2565" width="13.1796875" style="28" customWidth="1"/>
    <col min="2566" max="2566" width="12.453125" style="28" customWidth="1"/>
    <col min="2567" max="2567" width="13.36328125" style="28" customWidth="1"/>
    <col min="2568" max="2568" width="12.453125" style="28" customWidth="1"/>
    <col min="2569" max="2569" width="11.26953125" style="28" customWidth="1"/>
    <col min="2570" max="2570" width="12.81640625" style="28" customWidth="1"/>
    <col min="2571" max="2571" width="13" style="28" customWidth="1"/>
    <col min="2572" max="2572" width="12.1796875" style="28" customWidth="1"/>
    <col min="2573" max="2573" width="11.26953125" style="28" customWidth="1"/>
    <col min="2574" max="2574" width="12.36328125" style="28" customWidth="1"/>
    <col min="2575" max="2575" width="13.6328125" style="28" customWidth="1"/>
    <col min="2576" max="2576" width="10.1796875" style="28" customWidth="1"/>
    <col min="2577" max="2577" width="12.7265625" style="28" customWidth="1"/>
    <col min="2578" max="2578" width="14.36328125" style="28" customWidth="1"/>
    <col min="2579" max="2816" width="14.90625" style="28"/>
    <col min="2817" max="2817" width="26.26953125" style="28" customWidth="1"/>
    <col min="2818" max="2818" width="13.54296875" style="28" customWidth="1"/>
    <col min="2819" max="2819" width="12.26953125" style="28" customWidth="1"/>
    <col min="2820" max="2820" width="10.7265625" style="28" customWidth="1"/>
    <col min="2821" max="2821" width="13.1796875" style="28" customWidth="1"/>
    <col min="2822" max="2822" width="12.453125" style="28" customWidth="1"/>
    <col min="2823" max="2823" width="13.36328125" style="28" customWidth="1"/>
    <col min="2824" max="2824" width="12.453125" style="28" customWidth="1"/>
    <col min="2825" max="2825" width="11.26953125" style="28" customWidth="1"/>
    <col min="2826" max="2826" width="12.81640625" style="28" customWidth="1"/>
    <col min="2827" max="2827" width="13" style="28" customWidth="1"/>
    <col min="2828" max="2828" width="12.1796875" style="28" customWidth="1"/>
    <col min="2829" max="2829" width="11.26953125" style="28" customWidth="1"/>
    <col min="2830" max="2830" width="12.36328125" style="28" customWidth="1"/>
    <col min="2831" max="2831" width="13.6328125" style="28" customWidth="1"/>
    <col min="2832" max="2832" width="10.1796875" style="28" customWidth="1"/>
    <col min="2833" max="2833" width="12.7265625" style="28" customWidth="1"/>
    <col min="2834" max="2834" width="14.36328125" style="28" customWidth="1"/>
    <col min="2835" max="3072" width="14.90625" style="28"/>
    <col min="3073" max="3073" width="26.26953125" style="28" customWidth="1"/>
    <col min="3074" max="3074" width="13.54296875" style="28" customWidth="1"/>
    <col min="3075" max="3075" width="12.26953125" style="28" customWidth="1"/>
    <col min="3076" max="3076" width="10.7265625" style="28" customWidth="1"/>
    <col min="3077" max="3077" width="13.1796875" style="28" customWidth="1"/>
    <col min="3078" max="3078" width="12.453125" style="28" customWidth="1"/>
    <col min="3079" max="3079" width="13.36328125" style="28" customWidth="1"/>
    <col min="3080" max="3080" width="12.453125" style="28" customWidth="1"/>
    <col min="3081" max="3081" width="11.26953125" style="28" customWidth="1"/>
    <col min="3082" max="3082" width="12.81640625" style="28" customWidth="1"/>
    <col min="3083" max="3083" width="13" style="28" customWidth="1"/>
    <col min="3084" max="3084" width="12.1796875" style="28" customWidth="1"/>
    <col min="3085" max="3085" width="11.26953125" style="28" customWidth="1"/>
    <col min="3086" max="3086" width="12.36328125" style="28" customWidth="1"/>
    <col min="3087" max="3087" width="13.6328125" style="28" customWidth="1"/>
    <col min="3088" max="3088" width="10.1796875" style="28" customWidth="1"/>
    <col min="3089" max="3089" width="12.7265625" style="28" customWidth="1"/>
    <col min="3090" max="3090" width="14.36328125" style="28" customWidth="1"/>
    <col min="3091" max="3328" width="14.90625" style="28"/>
    <col min="3329" max="3329" width="26.26953125" style="28" customWidth="1"/>
    <col min="3330" max="3330" width="13.54296875" style="28" customWidth="1"/>
    <col min="3331" max="3331" width="12.26953125" style="28" customWidth="1"/>
    <col min="3332" max="3332" width="10.7265625" style="28" customWidth="1"/>
    <col min="3333" max="3333" width="13.1796875" style="28" customWidth="1"/>
    <col min="3334" max="3334" width="12.453125" style="28" customWidth="1"/>
    <col min="3335" max="3335" width="13.36328125" style="28" customWidth="1"/>
    <col min="3336" max="3336" width="12.453125" style="28" customWidth="1"/>
    <col min="3337" max="3337" width="11.26953125" style="28" customWidth="1"/>
    <col min="3338" max="3338" width="12.81640625" style="28" customWidth="1"/>
    <col min="3339" max="3339" width="13" style="28" customWidth="1"/>
    <col min="3340" max="3340" width="12.1796875" style="28" customWidth="1"/>
    <col min="3341" max="3341" width="11.26953125" style="28" customWidth="1"/>
    <col min="3342" max="3342" width="12.36328125" style="28" customWidth="1"/>
    <col min="3343" max="3343" width="13.6328125" style="28" customWidth="1"/>
    <col min="3344" max="3344" width="10.1796875" style="28" customWidth="1"/>
    <col min="3345" max="3345" width="12.7265625" style="28" customWidth="1"/>
    <col min="3346" max="3346" width="14.36328125" style="28" customWidth="1"/>
    <col min="3347" max="3584" width="14.90625" style="28"/>
    <col min="3585" max="3585" width="26.26953125" style="28" customWidth="1"/>
    <col min="3586" max="3586" width="13.54296875" style="28" customWidth="1"/>
    <col min="3587" max="3587" width="12.26953125" style="28" customWidth="1"/>
    <col min="3588" max="3588" width="10.7265625" style="28" customWidth="1"/>
    <col min="3589" max="3589" width="13.1796875" style="28" customWidth="1"/>
    <col min="3590" max="3590" width="12.453125" style="28" customWidth="1"/>
    <col min="3591" max="3591" width="13.36328125" style="28" customWidth="1"/>
    <col min="3592" max="3592" width="12.453125" style="28" customWidth="1"/>
    <col min="3593" max="3593" width="11.26953125" style="28" customWidth="1"/>
    <col min="3594" max="3594" width="12.81640625" style="28" customWidth="1"/>
    <col min="3595" max="3595" width="13" style="28" customWidth="1"/>
    <col min="3596" max="3596" width="12.1796875" style="28" customWidth="1"/>
    <col min="3597" max="3597" width="11.26953125" style="28" customWidth="1"/>
    <col min="3598" max="3598" width="12.36328125" style="28" customWidth="1"/>
    <col min="3599" max="3599" width="13.6328125" style="28" customWidth="1"/>
    <col min="3600" max="3600" width="10.1796875" style="28" customWidth="1"/>
    <col min="3601" max="3601" width="12.7265625" style="28" customWidth="1"/>
    <col min="3602" max="3602" width="14.36328125" style="28" customWidth="1"/>
    <col min="3603" max="3840" width="14.90625" style="28"/>
    <col min="3841" max="3841" width="26.26953125" style="28" customWidth="1"/>
    <col min="3842" max="3842" width="13.54296875" style="28" customWidth="1"/>
    <col min="3843" max="3843" width="12.26953125" style="28" customWidth="1"/>
    <col min="3844" max="3844" width="10.7265625" style="28" customWidth="1"/>
    <col min="3845" max="3845" width="13.1796875" style="28" customWidth="1"/>
    <col min="3846" max="3846" width="12.453125" style="28" customWidth="1"/>
    <col min="3847" max="3847" width="13.36328125" style="28" customWidth="1"/>
    <col min="3848" max="3848" width="12.453125" style="28" customWidth="1"/>
    <col min="3849" max="3849" width="11.26953125" style="28" customWidth="1"/>
    <col min="3850" max="3850" width="12.81640625" style="28" customWidth="1"/>
    <col min="3851" max="3851" width="13" style="28" customWidth="1"/>
    <col min="3852" max="3852" width="12.1796875" style="28" customWidth="1"/>
    <col min="3853" max="3853" width="11.26953125" style="28" customWidth="1"/>
    <col min="3854" max="3854" width="12.36328125" style="28" customWidth="1"/>
    <col min="3855" max="3855" width="13.6328125" style="28" customWidth="1"/>
    <col min="3856" max="3856" width="10.1796875" style="28" customWidth="1"/>
    <col min="3857" max="3857" width="12.7265625" style="28" customWidth="1"/>
    <col min="3858" max="3858" width="14.36328125" style="28" customWidth="1"/>
    <col min="3859" max="4096" width="14.90625" style="28"/>
    <col min="4097" max="4097" width="26.26953125" style="28" customWidth="1"/>
    <col min="4098" max="4098" width="13.54296875" style="28" customWidth="1"/>
    <col min="4099" max="4099" width="12.26953125" style="28" customWidth="1"/>
    <col min="4100" max="4100" width="10.7265625" style="28" customWidth="1"/>
    <col min="4101" max="4101" width="13.1796875" style="28" customWidth="1"/>
    <col min="4102" max="4102" width="12.453125" style="28" customWidth="1"/>
    <col min="4103" max="4103" width="13.36328125" style="28" customWidth="1"/>
    <col min="4104" max="4104" width="12.453125" style="28" customWidth="1"/>
    <col min="4105" max="4105" width="11.26953125" style="28" customWidth="1"/>
    <col min="4106" max="4106" width="12.81640625" style="28" customWidth="1"/>
    <col min="4107" max="4107" width="13" style="28" customWidth="1"/>
    <col min="4108" max="4108" width="12.1796875" style="28" customWidth="1"/>
    <col min="4109" max="4109" width="11.26953125" style="28" customWidth="1"/>
    <col min="4110" max="4110" width="12.36328125" style="28" customWidth="1"/>
    <col min="4111" max="4111" width="13.6328125" style="28" customWidth="1"/>
    <col min="4112" max="4112" width="10.1796875" style="28" customWidth="1"/>
    <col min="4113" max="4113" width="12.7265625" style="28" customWidth="1"/>
    <col min="4114" max="4114" width="14.36328125" style="28" customWidth="1"/>
    <col min="4115" max="4352" width="14.90625" style="28"/>
    <col min="4353" max="4353" width="26.26953125" style="28" customWidth="1"/>
    <col min="4354" max="4354" width="13.54296875" style="28" customWidth="1"/>
    <col min="4355" max="4355" width="12.26953125" style="28" customWidth="1"/>
    <col min="4356" max="4356" width="10.7265625" style="28" customWidth="1"/>
    <col min="4357" max="4357" width="13.1796875" style="28" customWidth="1"/>
    <col min="4358" max="4358" width="12.453125" style="28" customWidth="1"/>
    <col min="4359" max="4359" width="13.36328125" style="28" customWidth="1"/>
    <col min="4360" max="4360" width="12.453125" style="28" customWidth="1"/>
    <col min="4361" max="4361" width="11.26953125" style="28" customWidth="1"/>
    <col min="4362" max="4362" width="12.81640625" style="28" customWidth="1"/>
    <col min="4363" max="4363" width="13" style="28" customWidth="1"/>
    <col min="4364" max="4364" width="12.1796875" style="28" customWidth="1"/>
    <col min="4365" max="4365" width="11.26953125" style="28" customWidth="1"/>
    <col min="4366" max="4366" width="12.36328125" style="28" customWidth="1"/>
    <col min="4367" max="4367" width="13.6328125" style="28" customWidth="1"/>
    <col min="4368" max="4368" width="10.1796875" style="28" customWidth="1"/>
    <col min="4369" max="4369" width="12.7265625" style="28" customWidth="1"/>
    <col min="4370" max="4370" width="14.36328125" style="28" customWidth="1"/>
    <col min="4371" max="4608" width="14.90625" style="28"/>
    <col min="4609" max="4609" width="26.26953125" style="28" customWidth="1"/>
    <col min="4610" max="4610" width="13.54296875" style="28" customWidth="1"/>
    <col min="4611" max="4611" width="12.26953125" style="28" customWidth="1"/>
    <col min="4612" max="4612" width="10.7265625" style="28" customWidth="1"/>
    <col min="4613" max="4613" width="13.1796875" style="28" customWidth="1"/>
    <col min="4614" max="4614" width="12.453125" style="28" customWidth="1"/>
    <col min="4615" max="4615" width="13.36328125" style="28" customWidth="1"/>
    <col min="4616" max="4616" width="12.453125" style="28" customWidth="1"/>
    <col min="4617" max="4617" width="11.26953125" style="28" customWidth="1"/>
    <col min="4618" max="4618" width="12.81640625" style="28" customWidth="1"/>
    <col min="4619" max="4619" width="13" style="28" customWidth="1"/>
    <col min="4620" max="4620" width="12.1796875" style="28" customWidth="1"/>
    <col min="4621" max="4621" width="11.26953125" style="28" customWidth="1"/>
    <col min="4622" max="4622" width="12.36328125" style="28" customWidth="1"/>
    <col min="4623" max="4623" width="13.6328125" style="28" customWidth="1"/>
    <col min="4624" max="4624" width="10.1796875" style="28" customWidth="1"/>
    <col min="4625" max="4625" width="12.7265625" style="28" customWidth="1"/>
    <col min="4626" max="4626" width="14.36328125" style="28" customWidth="1"/>
    <col min="4627" max="4864" width="14.90625" style="28"/>
    <col min="4865" max="4865" width="26.26953125" style="28" customWidth="1"/>
    <col min="4866" max="4866" width="13.54296875" style="28" customWidth="1"/>
    <col min="4867" max="4867" width="12.26953125" style="28" customWidth="1"/>
    <col min="4868" max="4868" width="10.7265625" style="28" customWidth="1"/>
    <col min="4869" max="4869" width="13.1796875" style="28" customWidth="1"/>
    <col min="4870" max="4870" width="12.453125" style="28" customWidth="1"/>
    <col min="4871" max="4871" width="13.36328125" style="28" customWidth="1"/>
    <col min="4872" max="4872" width="12.453125" style="28" customWidth="1"/>
    <col min="4873" max="4873" width="11.26953125" style="28" customWidth="1"/>
    <col min="4874" max="4874" width="12.81640625" style="28" customWidth="1"/>
    <col min="4875" max="4875" width="13" style="28" customWidth="1"/>
    <col min="4876" max="4876" width="12.1796875" style="28" customWidth="1"/>
    <col min="4877" max="4877" width="11.26953125" style="28" customWidth="1"/>
    <col min="4878" max="4878" width="12.36328125" style="28" customWidth="1"/>
    <col min="4879" max="4879" width="13.6328125" style="28" customWidth="1"/>
    <col min="4880" max="4880" width="10.1796875" style="28" customWidth="1"/>
    <col min="4881" max="4881" width="12.7265625" style="28" customWidth="1"/>
    <col min="4882" max="4882" width="14.36328125" style="28" customWidth="1"/>
    <col min="4883" max="5120" width="14.90625" style="28"/>
    <col min="5121" max="5121" width="26.26953125" style="28" customWidth="1"/>
    <col min="5122" max="5122" width="13.54296875" style="28" customWidth="1"/>
    <col min="5123" max="5123" width="12.26953125" style="28" customWidth="1"/>
    <col min="5124" max="5124" width="10.7265625" style="28" customWidth="1"/>
    <col min="5125" max="5125" width="13.1796875" style="28" customWidth="1"/>
    <col min="5126" max="5126" width="12.453125" style="28" customWidth="1"/>
    <col min="5127" max="5127" width="13.36328125" style="28" customWidth="1"/>
    <col min="5128" max="5128" width="12.453125" style="28" customWidth="1"/>
    <col min="5129" max="5129" width="11.26953125" style="28" customWidth="1"/>
    <col min="5130" max="5130" width="12.81640625" style="28" customWidth="1"/>
    <col min="5131" max="5131" width="13" style="28" customWidth="1"/>
    <col min="5132" max="5132" width="12.1796875" style="28" customWidth="1"/>
    <col min="5133" max="5133" width="11.26953125" style="28" customWidth="1"/>
    <col min="5134" max="5134" width="12.36328125" style="28" customWidth="1"/>
    <col min="5135" max="5135" width="13.6328125" style="28" customWidth="1"/>
    <col min="5136" max="5136" width="10.1796875" style="28" customWidth="1"/>
    <col min="5137" max="5137" width="12.7265625" style="28" customWidth="1"/>
    <col min="5138" max="5138" width="14.36328125" style="28" customWidth="1"/>
    <col min="5139" max="5376" width="14.90625" style="28"/>
    <col min="5377" max="5377" width="26.26953125" style="28" customWidth="1"/>
    <col min="5378" max="5378" width="13.54296875" style="28" customWidth="1"/>
    <col min="5379" max="5379" width="12.26953125" style="28" customWidth="1"/>
    <col min="5380" max="5380" width="10.7265625" style="28" customWidth="1"/>
    <col min="5381" max="5381" width="13.1796875" style="28" customWidth="1"/>
    <col min="5382" max="5382" width="12.453125" style="28" customWidth="1"/>
    <col min="5383" max="5383" width="13.36328125" style="28" customWidth="1"/>
    <col min="5384" max="5384" width="12.453125" style="28" customWidth="1"/>
    <col min="5385" max="5385" width="11.26953125" style="28" customWidth="1"/>
    <col min="5386" max="5386" width="12.81640625" style="28" customWidth="1"/>
    <col min="5387" max="5387" width="13" style="28" customWidth="1"/>
    <col min="5388" max="5388" width="12.1796875" style="28" customWidth="1"/>
    <col min="5389" max="5389" width="11.26953125" style="28" customWidth="1"/>
    <col min="5390" max="5390" width="12.36328125" style="28" customWidth="1"/>
    <col min="5391" max="5391" width="13.6328125" style="28" customWidth="1"/>
    <col min="5392" max="5392" width="10.1796875" style="28" customWidth="1"/>
    <col min="5393" max="5393" width="12.7265625" style="28" customWidth="1"/>
    <col min="5394" max="5394" width="14.36328125" style="28" customWidth="1"/>
    <col min="5395" max="5632" width="14.90625" style="28"/>
    <col min="5633" max="5633" width="26.26953125" style="28" customWidth="1"/>
    <col min="5634" max="5634" width="13.54296875" style="28" customWidth="1"/>
    <col min="5635" max="5635" width="12.26953125" style="28" customWidth="1"/>
    <col min="5636" max="5636" width="10.7265625" style="28" customWidth="1"/>
    <col min="5637" max="5637" width="13.1796875" style="28" customWidth="1"/>
    <col min="5638" max="5638" width="12.453125" style="28" customWidth="1"/>
    <col min="5639" max="5639" width="13.36328125" style="28" customWidth="1"/>
    <col min="5640" max="5640" width="12.453125" style="28" customWidth="1"/>
    <col min="5641" max="5641" width="11.26953125" style="28" customWidth="1"/>
    <col min="5642" max="5642" width="12.81640625" style="28" customWidth="1"/>
    <col min="5643" max="5643" width="13" style="28" customWidth="1"/>
    <col min="5644" max="5644" width="12.1796875" style="28" customWidth="1"/>
    <col min="5645" max="5645" width="11.26953125" style="28" customWidth="1"/>
    <col min="5646" max="5646" width="12.36328125" style="28" customWidth="1"/>
    <col min="5647" max="5647" width="13.6328125" style="28" customWidth="1"/>
    <col min="5648" max="5648" width="10.1796875" style="28" customWidth="1"/>
    <col min="5649" max="5649" width="12.7265625" style="28" customWidth="1"/>
    <col min="5650" max="5650" width="14.36328125" style="28" customWidth="1"/>
    <col min="5651" max="5888" width="14.90625" style="28"/>
    <col min="5889" max="5889" width="26.26953125" style="28" customWidth="1"/>
    <col min="5890" max="5890" width="13.54296875" style="28" customWidth="1"/>
    <col min="5891" max="5891" width="12.26953125" style="28" customWidth="1"/>
    <col min="5892" max="5892" width="10.7265625" style="28" customWidth="1"/>
    <col min="5893" max="5893" width="13.1796875" style="28" customWidth="1"/>
    <col min="5894" max="5894" width="12.453125" style="28" customWidth="1"/>
    <col min="5895" max="5895" width="13.36328125" style="28" customWidth="1"/>
    <col min="5896" max="5896" width="12.453125" style="28" customWidth="1"/>
    <col min="5897" max="5897" width="11.26953125" style="28" customWidth="1"/>
    <col min="5898" max="5898" width="12.81640625" style="28" customWidth="1"/>
    <col min="5899" max="5899" width="13" style="28" customWidth="1"/>
    <col min="5900" max="5900" width="12.1796875" style="28" customWidth="1"/>
    <col min="5901" max="5901" width="11.26953125" style="28" customWidth="1"/>
    <col min="5902" max="5902" width="12.36328125" style="28" customWidth="1"/>
    <col min="5903" max="5903" width="13.6328125" style="28" customWidth="1"/>
    <col min="5904" max="5904" width="10.1796875" style="28" customWidth="1"/>
    <col min="5905" max="5905" width="12.7265625" style="28" customWidth="1"/>
    <col min="5906" max="5906" width="14.36328125" style="28" customWidth="1"/>
    <col min="5907" max="6144" width="14.90625" style="28"/>
    <col min="6145" max="6145" width="26.26953125" style="28" customWidth="1"/>
    <col min="6146" max="6146" width="13.54296875" style="28" customWidth="1"/>
    <col min="6147" max="6147" width="12.26953125" style="28" customWidth="1"/>
    <col min="6148" max="6148" width="10.7265625" style="28" customWidth="1"/>
    <col min="6149" max="6149" width="13.1796875" style="28" customWidth="1"/>
    <col min="6150" max="6150" width="12.453125" style="28" customWidth="1"/>
    <col min="6151" max="6151" width="13.36328125" style="28" customWidth="1"/>
    <col min="6152" max="6152" width="12.453125" style="28" customWidth="1"/>
    <col min="6153" max="6153" width="11.26953125" style="28" customWidth="1"/>
    <col min="6154" max="6154" width="12.81640625" style="28" customWidth="1"/>
    <col min="6155" max="6155" width="13" style="28" customWidth="1"/>
    <col min="6156" max="6156" width="12.1796875" style="28" customWidth="1"/>
    <col min="6157" max="6157" width="11.26953125" style="28" customWidth="1"/>
    <col min="6158" max="6158" width="12.36328125" style="28" customWidth="1"/>
    <col min="6159" max="6159" width="13.6328125" style="28" customWidth="1"/>
    <col min="6160" max="6160" width="10.1796875" style="28" customWidth="1"/>
    <col min="6161" max="6161" width="12.7265625" style="28" customWidth="1"/>
    <col min="6162" max="6162" width="14.36328125" style="28" customWidth="1"/>
    <col min="6163" max="6400" width="14.90625" style="28"/>
    <col min="6401" max="6401" width="26.26953125" style="28" customWidth="1"/>
    <col min="6402" max="6402" width="13.54296875" style="28" customWidth="1"/>
    <col min="6403" max="6403" width="12.26953125" style="28" customWidth="1"/>
    <col min="6404" max="6404" width="10.7265625" style="28" customWidth="1"/>
    <col min="6405" max="6405" width="13.1796875" style="28" customWidth="1"/>
    <col min="6406" max="6406" width="12.453125" style="28" customWidth="1"/>
    <col min="6407" max="6407" width="13.36328125" style="28" customWidth="1"/>
    <col min="6408" max="6408" width="12.453125" style="28" customWidth="1"/>
    <col min="6409" max="6409" width="11.26953125" style="28" customWidth="1"/>
    <col min="6410" max="6410" width="12.81640625" style="28" customWidth="1"/>
    <col min="6411" max="6411" width="13" style="28" customWidth="1"/>
    <col min="6412" max="6412" width="12.1796875" style="28" customWidth="1"/>
    <col min="6413" max="6413" width="11.26953125" style="28" customWidth="1"/>
    <col min="6414" max="6414" width="12.36328125" style="28" customWidth="1"/>
    <col min="6415" max="6415" width="13.6328125" style="28" customWidth="1"/>
    <col min="6416" max="6416" width="10.1796875" style="28" customWidth="1"/>
    <col min="6417" max="6417" width="12.7265625" style="28" customWidth="1"/>
    <col min="6418" max="6418" width="14.36328125" style="28" customWidth="1"/>
    <col min="6419" max="6656" width="14.90625" style="28"/>
    <col min="6657" max="6657" width="26.26953125" style="28" customWidth="1"/>
    <col min="6658" max="6658" width="13.54296875" style="28" customWidth="1"/>
    <col min="6659" max="6659" width="12.26953125" style="28" customWidth="1"/>
    <col min="6660" max="6660" width="10.7265625" style="28" customWidth="1"/>
    <col min="6661" max="6661" width="13.1796875" style="28" customWidth="1"/>
    <col min="6662" max="6662" width="12.453125" style="28" customWidth="1"/>
    <col min="6663" max="6663" width="13.36328125" style="28" customWidth="1"/>
    <col min="6664" max="6664" width="12.453125" style="28" customWidth="1"/>
    <col min="6665" max="6665" width="11.26953125" style="28" customWidth="1"/>
    <col min="6666" max="6666" width="12.81640625" style="28" customWidth="1"/>
    <col min="6667" max="6667" width="13" style="28" customWidth="1"/>
    <col min="6668" max="6668" width="12.1796875" style="28" customWidth="1"/>
    <col min="6669" max="6669" width="11.26953125" style="28" customWidth="1"/>
    <col min="6670" max="6670" width="12.36328125" style="28" customWidth="1"/>
    <col min="6671" max="6671" width="13.6328125" style="28" customWidth="1"/>
    <col min="6672" max="6672" width="10.1796875" style="28" customWidth="1"/>
    <col min="6673" max="6673" width="12.7265625" style="28" customWidth="1"/>
    <col min="6674" max="6674" width="14.36328125" style="28" customWidth="1"/>
    <col min="6675" max="6912" width="14.90625" style="28"/>
    <col min="6913" max="6913" width="26.26953125" style="28" customWidth="1"/>
    <col min="6914" max="6914" width="13.54296875" style="28" customWidth="1"/>
    <col min="6915" max="6915" width="12.26953125" style="28" customWidth="1"/>
    <col min="6916" max="6916" width="10.7265625" style="28" customWidth="1"/>
    <col min="6917" max="6917" width="13.1796875" style="28" customWidth="1"/>
    <col min="6918" max="6918" width="12.453125" style="28" customWidth="1"/>
    <col min="6919" max="6919" width="13.36328125" style="28" customWidth="1"/>
    <col min="6920" max="6920" width="12.453125" style="28" customWidth="1"/>
    <col min="6921" max="6921" width="11.26953125" style="28" customWidth="1"/>
    <col min="6922" max="6922" width="12.81640625" style="28" customWidth="1"/>
    <col min="6923" max="6923" width="13" style="28" customWidth="1"/>
    <col min="6924" max="6924" width="12.1796875" style="28" customWidth="1"/>
    <col min="6925" max="6925" width="11.26953125" style="28" customWidth="1"/>
    <col min="6926" max="6926" width="12.36328125" style="28" customWidth="1"/>
    <col min="6927" max="6927" width="13.6328125" style="28" customWidth="1"/>
    <col min="6928" max="6928" width="10.1796875" style="28" customWidth="1"/>
    <col min="6929" max="6929" width="12.7265625" style="28" customWidth="1"/>
    <col min="6930" max="6930" width="14.36328125" style="28" customWidth="1"/>
    <col min="6931" max="7168" width="14.90625" style="28"/>
    <col min="7169" max="7169" width="26.26953125" style="28" customWidth="1"/>
    <col min="7170" max="7170" width="13.54296875" style="28" customWidth="1"/>
    <col min="7171" max="7171" width="12.26953125" style="28" customWidth="1"/>
    <col min="7172" max="7172" width="10.7265625" style="28" customWidth="1"/>
    <col min="7173" max="7173" width="13.1796875" style="28" customWidth="1"/>
    <col min="7174" max="7174" width="12.453125" style="28" customWidth="1"/>
    <col min="7175" max="7175" width="13.36328125" style="28" customWidth="1"/>
    <col min="7176" max="7176" width="12.453125" style="28" customWidth="1"/>
    <col min="7177" max="7177" width="11.26953125" style="28" customWidth="1"/>
    <col min="7178" max="7178" width="12.81640625" style="28" customWidth="1"/>
    <col min="7179" max="7179" width="13" style="28" customWidth="1"/>
    <col min="7180" max="7180" width="12.1796875" style="28" customWidth="1"/>
    <col min="7181" max="7181" width="11.26953125" style="28" customWidth="1"/>
    <col min="7182" max="7182" width="12.36328125" style="28" customWidth="1"/>
    <col min="7183" max="7183" width="13.6328125" style="28" customWidth="1"/>
    <col min="7184" max="7184" width="10.1796875" style="28" customWidth="1"/>
    <col min="7185" max="7185" width="12.7265625" style="28" customWidth="1"/>
    <col min="7186" max="7186" width="14.36328125" style="28" customWidth="1"/>
    <col min="7187" max="7424" width="14.90625" style="28"/>
    <col min="7425" max="7425" width="26.26953125" style="28" customWidth="1"/>
    <col min="7426" max="7426" width="13.54296875" style="28" customWidth="1"/>
    <col min="7427" max="7427" width="12.26953125" style="28" customWidth="1"/>
    <col min="7428" max="7428" width="10.7265625" style="28" customWidth="1"/>
    <col min="7429" max="7429" width="13.1796875" style="28" customWidth="1"/>
    <col min="7430" max="7430" width="12.453125" style="28" customWidth="1"/>
    <col min="7431" max="7431" width="13.36328125" style="28" customWidth="1"/>
    <col min="7432" max="7432" width="12.453125" style="28" customWidth="1"/>
    <col min="7433" max="7433" width="11.26953125" style="28" customWidth="1"/>
    <col min="7434" max="7434" width="12.81640625" style="28" customWidth="1"/>
    <col min="7435" max="7435" width="13" style="28" customWidth="1"/>
    <col min="7436" max="7436" width="12.1796875" style="28" customWidth="1"/>
    <col min="7437" max="7437" width="11.26953125" style="28" customWidth="1"/>
    <col min="7438" max="7438" width="12.36328125" style="28" customWidth="1"/>
    <col min="7439" max="7439" width="13.6328125" style="28" customWidth="1"/>
    <col min="7440" max="7440" width="10.1796875" style="28" customWidth="1"/>
    <col min="7441" max="7441" width="12.7265625" style="28" customWidth="1"/>
    <col min="7442" max="7442" width="14.36328125" style="28" customWidth="1"/>
    <col min="7443" max="7680" width="14.90625" style="28"/>
    <col min="7681" max="7681" width="26.26953125" style="28" customWidth="1"/>
    <col min="7682" max="7682" width="13.54296875" style="28" customWidth="1"/>
    <col min="7683" max="7683" width="12.26953125" style="28" customWidth="1"/>
    <col min="7684" max="7684" width="10.7265625" style="28" customWidth="1"/>
    <col min="7685" max="7685" width="13.1796875" style="28" customWidth="1"/>
    <col min="7686" max="7686" width="12.453125" style="28" customWidth="1"/>
    <col min="7687" max="7687" width="13.36328125" style="28" customWidth="1"/>
    <col min="7688" max="7688" width="12.453125" style="28" customWidth="1"/>
    <col min="7689" max="7689" width="11.26953125" style="28" customWidth="1"/>
    <col min="7690" max="7690" width="12.81640625" style="28" customWidth="1"/>
    <col min="7691" max="7691" width="13" style="28" customWidth="1"/>
    <col min="7692" max="7692" width="12.1796875" style="28" customWidth="1"/>
    <col min="7693" max="7693" width="11.26953125" style="28" customWidth="1"/>
    <col min="7694" max="7694" width="12.36328125" style="28" customWidth="1"/>
    <col min="7695" max="7695" width="13.6328125" style="28" customWidth="1"/>
    <col min="7696" max="7696" width="10.1796875" style="28" customWidth="1"/>
    <col min="7697" max="7697" width="12.7265625" style="28" customWidth="1"/>
    <col min="7698" max="7698" width="14.36328125" style="28" customWidth="1"/>
    <col min="7699" max="7936" width="14.90625" style="28"/>
    <col min="7937" max="7937" width="26.26953125" style="28" customWidth="1"/>
    <col min="7938" max="7938" width="13.54296875" style="28" customWidth="1"/>
    <col min="7939" max="7939" width="12.26953125" style="28" customWidth="1"/>
    <col min="7940" max="7940" width="10.7265625" style="28" customWidth="1"/>
    <col min="7941" max="7941" width="13.1796875" style="28" customWidth="1"/>
    <col min="7942" max="7942" width="12.453125" style="28" customWidth="1"/>
    <col min="7943" max="7943" width="13.36328125" style="28" customWidth="1"/>
    <col min="7944" max="7944" width="12.453125" style="28" customWidth="1"/>
    <col min="7945" max="7945" width="11.26953125" style="28" customWidth="1"/>
    <col min="7946" max="7946" width="12.81640625" style="28" customWidth="1"/>
    <col min="7947" max="7947" width="13" style="28" customWidth="1"/>
    <col min="7948" max="7948" width="12.1796875" style="28" customWidth="1"/>
    <col min="7949" max="7949" width="11.26953125" style="28" customWidth="1"/>
    <col min="7950" max="7950" width="12.36328125" style="28" customWidth="1"/>
    <col min="7951" max="7951" width="13.6328125" style="28" customWidth="1"/>
    <col min="7952" max="7952" width="10.1796875" style="28" customWidth="1"/>
    <col min="7953" max="7953" width="12.7265625" style="28" customWidth="1"/>
    <col min="7954" max="7954" width="14.36328125" style="28" customWidth="1"/>
    <col min="7955" max="8192" width="14.90625" style="28"/>
    <col min="8193" max="8193" width="26.26953125" style="28" customWidth="1"/>
    <col min="8194" max="8194" width="13.54296875" style="28" customWidth="1"/>
    <col min="8195" max="8195" width="12.26953125" style="28" customWidth="1"/>
    <col min="8196" max="8196" width="10.7265625" style="28" customWidth="1"/>
    <col min="8197" max="8197" width="13.1796875" style="28" customWidth="1"/>
    <col min="8198" max="8198" width="12.453125" style="28" customWidth="1"/>
    <col min="8199" max="8199" width="13.36328125" style="28" customWidth="1"/>
    <col min="8200" max="8200" width="12.453125" style="28" customWidth="1"/>
    <col min="8201" max="8201" width="11.26953125" style="28" customWidth="1"/>
    <col min="8202" max="8202" width="12.81640625" style="28" customWidth="1"/>
    <col min="8203" max="8203" width="13" style="28" customWidth="1"/>
    <col min="8204" max="8204" width="12.1796875" style="28" customWidth="1"/>
    <col min="8205" max="8205" width="11.26953125" style="28" customWidth="1"/>
    <col min="8206" max="8206" width="12.36328125" style="28" customWidth="1"/>
    <col min="8207" max="8207" width="13.6328125" style="28" customWidth="1"/>
    <col min="8208" max="8208" width="10.1796875" style="28" customWidth="1"/>
    <col min="8209" max="8209" width="12.7265625" style="28" customWidth="1"/>
    <col min="8210" max="8210" width="14.36328125" style="28" customWidth="1"/>
    <col min="8211" max="8448" width="14.90625" style="28"/>
    <col min="8449" max="8449" width="26.26953125" style="28" customWidth="1"/>
    <col min="8450" max="8450" width="13.54296875" style="28" customWidth="1"/>
    <col min="8451" max="8451" width="12.26953125" style="28" customWidth="1"/>
    <col min="8452" max="8452" width="10.7265625" style="28" customWidth="1"/>
    <col min="8453" max="8453" width="13.1796875" style="28" customWidth="1"/>
    <col min="8454" max="8454" width="12.453125" style="28" customWidth="1"/>
    <col min="8455" max="8455" width="13.36328125" style="28" customWidth="1"/>
    <col min="8456" max="8456" width="12.453125" style="28" customWidth="1"/>
    <col min="8457" max="8457" width="11.26953125" style="28" customWidth="1"/>
    <col min="8458" max="8458" width="12.81640625" style="28" customWidth="1"/>
    <col min="8459" max="8459" width="13" style="28" customWidth="1"/>
    <col min="8460" max="8460" width="12.1796875" style="28" customWidth="1"/>
    <col min="8461" max="8461" width="11.26953125" style="28" customWidth="1"/>
    <col min="8462" max="8462" width="12.36328125" style="28" customWidth="1"/>
    <col min="8463" max="8463" width="13.6328125" style="28" customWidth="1"/>
    <col min="8464" max="8464" width="10.1796875" style="28" customWidth="1"/>
    <col min="8465" max="8465" width="12.7265625" style="28" customWidth="1"/>
    <col min="8466" max="8466" width="14.36328125" style="28" customWidth="1"/>
    <col min="8467" max="8704" width="14.90625" style="28"/>
    <col min="8705" max="8705" width="26.26953125" style="28" customWidth="1"/>
    <col min="8706" max="8706" width="13.54296875" style="28" customWidth="1"/>
    <col min="8707" max="8707" width="12.26953125" style="28" customWidth="1"/>
    <col min="8708" max="8708" width="10.7265625" style="28" customWidth="1"/>
    <col min="8709" max="8709" width="13.1796875" style="28" customWidth="1"/>
    <col min="8710" max="8710" width="12.453125" style="28" customWidth="1"/>
    <col min="8711" max="8711" width="13.36328125" style="28" customWidth="1"/>
    <col min="8712" max="8712" width="12.453125" style="28" customWidth="1"/>
    <col min="8713" max="8713" width="11.26953125" style="28" customWidth="1"/>
    <col min="8714" max="8714" width="12.81640625" style="28" customWidth="1"/>
    <col min="8715" max="8715" width="13" style="28" customWidth="1"/>
    <col min="8716" max="8716" width="12.1796875" style="28" customWidth="1"/>
    <col min="8717" max="8717" width="11.26953125" style="28" customWidth="1"/>
    <col min="8718" max="8718" width="12.36328125" style="28" customWidth="1"/>
    <col min="8719" max="8719" width="13.6328125" style="28" customWidth="1"/>
    <col min="8720" max="8720" width="10.1796875" style="28" customWidth="1"/>
    <col min="8721" max="8721" width="12.7265625" style="28" customWidth="1"/>
    <col min="8722" max="8722" width="14.36328125" style="28" customWidth="1"/>
    <col min="8723" max="8960" width="14.90625" style="28"/>
    <col min="8961" max="8961" width="26.26953125" style="28" customWidth="1"/>
    <col min="8962" max="8962" width="13.54296875" style="28" customWidth="1"/>
    <col min="8963" max="8963" width="12.26953125" style="28" customWidth="1"/>
    <col min="8964" max="8964" width="10.7265625" style="28" customWidth="1"/>
    <col min="8965" max="8965" width="13.1796875" style="28" customWidth="1"/>
    <col min="8966" max="8966" width="12.453125" style="28" customWidth="1"/>
    <col min="8967" max="8967" width="13.36328125" style="28" customWidth="1"/>
    <col min="8968" max="8968" width="12.453125" style="28" customWidth="1"/>
    <col min="8969" max="8969" width="11.26953125" style="28" customWidth="1"/>
    <col min="8970" max="8970" width="12.81640625" style="28" customWidth="1"/>
    <col min="8971" max="8971" width="13" style="28" customWidth="1"/>
    <col min="8972" max="8972" width="12.1796875" style="28" customWidth="1"/>
    <col min="8973" max="8973" width="11.26953125" style="28" customWidth="1"/>
    <col min="8974" max="8974" width="12.36328125" style="28" customWidth="1"/>
    <col min="8975" max="8975" width="13.6328125" style="28" customWidth="1"/>
    <col min="8976" max="8976" width="10.1796875" style="28" customWidth="1"/>
    <col min="8977" max="8977" width="12.7265625" style="28" customWidth="1"/>
    <col min="8978" max="8978" width="14.36328125" style="28" customWidth="1"/>
    <col min="8979" max="9216" width="14.90625" style="28"/>
    <col min="9217" max="9217" width="26.26953125" style="28" customWidth="1"/>
    <col min="9218" max="9218" width="13.54296875" style="28" customWidth="1"/>
    <col min="9219" max="9219" width="12.26953125" style="28" customWidth="1"/>
    <col min="9220" max="9220" width="10.7265625" style="28" customWidth="1"/>
    <col min="9221" max="9221" width="13.1796875" style="28" customWidth="1"/>
    <col min="9222" max="9222" width="12.453125" style="28" customWidth="1"/>
    <col min="9223" max="9223" width="13.36328125" style="28" customWidth="1"/>
    <col min="9224" max="9224" width="12.453125" style="28" customWidth="1"/>
    <col min="9225" max="9225" width="11.26953125" style="28" customWidth="1"/>
    <col min="9226" max="9226" width="12.81640625" style="28" customWidth="1"/>
    <col min="9227" max="9227" width="13" style="28" customWidth="1"/>
    <col min="9228" max="9228" width="12.1796875" style="28" customWidth="1"/>
    <col min="9229" max="9229" width="11.26953125" style="28" customWidth="1"/>
    <col min="9230" max="9230" width="12.36328125" style="28" customWidth="1"/>
    <col min="9231" max="9231" width="13.6328125" style="28" customWidth="1"/>
    <col min="9232" max="9232" width="10.1796875" style="28" customWidth="1"/>
    <col min="9233" max="9233" width="12.7265625" style="28" customWidth="1"/>
    <col min="9234" max="9234" width="14.36328125" style="28" customWidth="1"/>
    <col min="9235" max="9472" width="14.90625" style="28"/>
    <col min="9473" max="9473" width="26.26953125" style="28" customWidth="1"/>
    <col min="9474" max="9474" width="13.54296875" style="28" customWidth="1"/>
    <col min="9475" max="9475" width="12.26953125" style="28" customWidth="1"/>
    <col min="9476" max="9476" width="10.7265625" style="28" customWidth="1"/>
    <col min="9477" max="9477" width="13.1796875" style="28" customWidth="1"/>
    <col min="9478" max="9478" width="12.453125" style="28" customWidth="1"/>
    <col min="9479" max="9479" width="13.36328125" style="28" customWidth="1"/>
    <col min="9480" max="9480" width="12.453125" style="28" customWidth="1"/>
    <col min="9481" max="9481" width="11.26953125" style="28" customWidth="1"/>
    <col min="9482" max="9482" width="12.81640625" style="28" customWidth="1"/>
    <col min="9483" max="9483" width="13" style="28" customWidth="1"/>
    <col min="9484" max="9484" width="12.1796875" style="28" customWidth="1"/>
    <col min="9485" max="9485" width="11.26953125" style="28" customWidth="1"/>
    <col min="9486" max="9486" width="12.36328125" style="28" customWidth="1"/>
    <col min="9487" max="9487" width="13.6328125" style="28" customWidth="1"/>
    <col min="9488" max="9488" width="10.1796875" style="28" customWidth="1"/>
    <col min="9489" max="9489" width="12.7265625" style="28" customWidth="1"/>
    <col min="9490" max="9490" width="14.36328125" style="28" customWidth="1"/>
    <col min="9491" max="9728" width="14.90625" style="28"/>
    <col min="9729" max="9729" width="26.26953125" style="28" customWidth="1"/>
    <col min="9730" max="9730" width="13.54296875" style="28" customWidth="1"/>
    <col min="9731" max="9731" width="12.26953125" style="28" customWidth="1"/>
    <col min="9732" max="9732" width="10.7265625" style="28" customWidth="1"/>
    <col min="9733" max="9733" width="13.1796875" style="28" customWidth="1"/>
    <col min="9734" max="9734" width="12.453125" style="28" customWidth="1"/>
    <col min="9735" max="9735" width="13.36328125" style="28" customWidth="1"/>
    <col min="9736" max="9736" width="12.453125" style="28" customWidth="1"/>
    <col min="9737" max="9737" width="11.26953125" style="28" customWidth="1"/>
    <col min="9738" max="9738" width="12.81640625" style="28" customWidth="1"/>
    <col min="9739" max="9739" width="13" style="28" customWidth="1"/>
    <col min="9740" max="9740" width="12.1796875" style="28" customWidth="1"/>
    <col min="9741" max="9741" width="11.26953125" style="28" customWidth="1"/>
    <col min="9742" max="9742" width="12.36328125" style="28" customWidth="1"/>
    <col min="9743" max="9743" width="13.6328125" style="28" customWidth="1"/>
    <col min="9744" max="9744" width="10.1796875" style="28" customWidth="1"/>
    <col min="9745" max="9745" width="12.7265625" style="28" customWidth="1"/>
    <col min="9746" max="9746" width="14.36328125" style="28" customWidth="1"/>
    <col min="9747" max="9984" width="14.90625" style="28"/>
    <col min="9985" max="9985" width="26.26953125" style="28" customWidth="1"/>
    <col min="9986" max="9986" width="13.54296875" style="28" customWidth="1"/>
    <col min="9987" max="9987" width="12.26953125" style="28" customWidth="1"/>
    <col min="9988" max="9988" width="10.7265625" style="28" customWidth="1"/>
    <col min="9989" max="9989" width="13.1796875" style="28" customWidth="1"/>
    <col min="9990" max="9990" width="12.453125" style="28" customWidth="1"/>
    <col min="9991" max="9991" width="13.36328125" style="28" customWidth="1"/>
    <col min="9992" max="9992" width="12.453125" style="28" customWidth="1"/>
    <col min="9993" max="9993" width="11.26953125" style="28" customWidth="1"/>
    <col min="9994" max="9994" width="12.81640625" style="28" customWidth="1"/>
    <col min="9995" max="9995" width="13" style="28" customWidth="1"/>
    <col min="9996" max="9996" width="12.1796875" style="28" customWidth="1"/>
    <col min="9997" max="9997" width="11.26953125" style="28" customWidth="1"/>
    <col min="9998" max="9998" width="12.36328125" style="28" customWidth="1"/>
    <col min="9999" max="9999" width="13.6328125" style="28" customWidth="1"/>
    <col min="10000" max="10000" width="10.1796875" style="28" customWidth="1"/>
    <col min="10001" max="10001" width="12.7265625" style="28" customWidth="1"/>
    <col min="10002" max="10002" width="14.36328125" style="28" customWidth="1"/>
    <col min="10003" max="10240" width="14.90625" style="28"/>
    <col min="10241" max="10241" width="26.26953125" style="28" customWidth="1"/>
    <col min="10242" max="10242" width="13.54296875" style="28" customWidth="1"/>
    <col min="10243" max="10243" width="12.26953125" style="28" customWidth="1"/>
    <col min="10244" max="10244" width="10.7265625" style="28" customWidth="1"/>
    <col min="10245" max="10245" width="13.1796875" style="28" customWidth="1"/>
    <col min="10246" max="10246" width="12.453125" style="28" customWidth="1"/>
    <col min="10247" max="10247" width="13.36328125" style="28" customWidth="1"/>
    <col min="10248" max="10248" width="12.453125" style="28" customWidth="1"/>
    <col min="10249" max="10249" width="11.26953125" style="28" customWidth="1"/>
    <col min="10250" max="10250" width="12.81640625" style="28" customWidth="1"/>
    <col min="10251" max="10251" width="13" style="28" customWidth="1"/>
    <col min="10252" max="10252" width="12.1796875" style="28" customWidth="1"/>
    <col min="10253" max="10253" width="11.26953125" style="28" customWidth="1"/>
    <col min="10254" max="10254" width="12.36328125" style="28" customWidth="1"/>
    <col min="10255" max="10255" width="13.6328125" style="28" customWidth="1"/>
    <col min="10256" max="10256" width="10.1796875" style="28" customWidth="1"/>
    <col min="10257" max="10257" width="12.7265625" style="28" customWidth="1"/>
    <col min="10258" max="10258" width="14.36328125" style="28" customWidth="1"/>
    <col min="10259" max="10496" width="14.90625" style="28"/>
    <col min="10497" max="10497" width="26.26953125" style="28" customWidth="1"/>
    <col min="10498" max="10498" width="13.54296875" style="28" customWidth="1"/>
    <col min="10499" max="10499" width="12.26953125" style="28" customWidth="1"/>
    <col min="10500" max="10500" width="10.7265625" style="28" customWidth="1"/>
    <col min="10501" max="10501" width="13.1796875" style="28" customWidth="1"/>
    <col min="10502" max="10502" width="12.453125" style="28" customWidth="1"/>
    <col min="10503" max="10503" width="13.36328125" style="28" customWidth="1"/>
    <col min="10504" max="10504" width="12.453125" style="28" customWidth="1"/>
    <col min="10505" max="10505" width="11.26953125" style="28" customWidth="1"/>
    <col min="10506" max="10506" width="12.81640625" style="28" customWidth="1"/>
    <col min="10507" max="10507" width="13" style="28" customWidth="1"/>
    <col min="10508" max="10508" width="12.1796875" style="28" customWidth="1"/>
    <col min="10509" max="10509" width="11.26953125" style="28" customWidth="1"/>
    <col min="10510" max="10510" width="12.36328125" style="28" customWidth="1"/>
    <col min="10511" max="10511" width="13.6328125" style="28" customWidth="1"/>
    <col min="10512" max="10512" width="10.1796875" style="28" customWidth="1"/>
    <col min="10513" max="10513" width="12.7265625" style="28" customWidth="1"/>
    <col min="10514" max="10514" width="14.36328125" style="28" customWidth="1"/>
    <col min="10515" max="10752" width="14.90625" style="28"/>
    <col min="10753" max="10753" width="26.26953125" style="28" customWidth="1"/>
    <col min="10754" max="10754" width="13.54296875" style="28" customWidth="1"/>
    <col min="10755" max="10755" width="12.26953125" style="28" customWidth="1"/>
    <col min="10756" max="10756" width="10.7265625" style="28" customWidth="1"/>
    <col min="10757" max="10757" width="13.1796875" style="28" customWidth="1"/>
    <col min="10758" max="10758" width="12.453125" style="28" customWidth="1"/>
    <col min="10759" max="10759" width="13.36328125" style="28" customWidth="1"/>
    <col min="10760" max="10760" width="12.453125" style="28" customWidth="1"/>
    <col min="10761" max="10761" width="11.26953125" style="28" customWidth="1"/>
    <col min="10762" max="10762" width="12.81640625" style="28" customWidth="1"/>
    <col min="10763" max="10763" width="13" style="28" customWidth="1"/>
    <col min="10764" max="10764" width="12.1796875" style="28" customWidth="1"/>
    <col min="10765" max="10765" width="11.26953125" style="28" customWidth="1"/>
    <col min="10766" max="10766" width="12.36328125" style="28" customWidth="1"/>
    <col min="10767" max="10767" width="13.6328125" style="28" customWidth="1"/>
    <col min="10768" max="10768" width="10.1796875" style="28" customWidth="1"/>
    <col min="10769" max="10769" width="12.7265625" style="28" customWidth="1"/>
    <col min="10770" max="10770" width="14.36328125" style="28" customWidth="1"/>
    <col min="10771" max="11008" width="14.90625" style="28"/>
    <col min="11009" max="11009" width="26.26953125" style="28" customWidth="1"/>
    <col min="11010" max="11010" width="13.54296875" style="28" customWidth="1"/>
    <col min="11011" max="11011" width="12.26953125" style="28" customWidth="1"/>
    <col min="11012" max="11012" width="10.7265625" style="28" customWidth="1"/>
    <col min="11013" max="11013" width="13.1796875" style="28" customWidth="1"/>
    <col min="11014" max="11014" width="12.453125" style="28" customWidth="1"/>
    <col min="11015" max="11015" width="13.36328125" style="28" customWidth="1"/>
    <col min="11016" max="11016" width="12.453125" style="28" customWidth="1"/>
    <col min="11017" max="11017" width="11.26953125" style="28" customWidth="1"/>
    <col min="11018" max="11018" width="12.81640625" style="28" customWidth="1"/>
    <col min="11019" max="11019" width="13" style="28" customWidth="1"/>
    <col min="11020" max="11020" width="12.1796875" style="28" customWidth="1"/>
    <col min="11021" max="11021" width="11.26953125" style="28" customWidth="1"/>
    <col min="11022" max="11022" width="12.36328125" style="28" customWidth="1"/>
    <col min="11023" max="11023" width="13.6328125" style="28" customWidth="1"/>
    <col min="11024" max="11024" width="10.1796875" style="28" customWidth="1"/>
    <col min="11025" max="11025" width="12.7265625" style="28" customWidth="1"/>
    <col min="11026" max="11026" width="14.36328125" style="28" customWidth="1"/>
    <col min="11027" max="11264" width="14.90625" style="28"/>
    <col min="11265" max="11265" width="26.26953125" style="28" customWidth="1"/>
    <col min="11266" max="11266" width="13.54296875" style="28" customWidth="1"/>
    <col min="11267" max="11267" width="12.26953125" style="28" customWidth="1"/>
    <col min="11268" max="11268" width="10.7265625" style="28" customWidth="1"/>
    <col min="11269" max="11269" width="13.1796875" style="28" customWidth="1"/>
    <col min="11270" max="11270" width="12.453125" style="28" customWidth="1"/>
    <col min="11271" max="11271" width="13.36328125" style="28" customWidth="1"/>
    <col min="11272" max="11272" width="12.453125" style="28" customWidth="1"/>
    <col min="11273" max="11273" width="11.26953125" style="28" customWidth="1"/>
    <col min="11274" max="11274" width="12.81640625" style="28" customWidth="1"/>
    <col min="11275" max="11275" width="13" style="28" customWidth="1"/>
    <col min="11276" max="11276" width="12.1796875" style="28" customWidth="1"/>
    <col min="11277" max="11277" width="11.26953125" style="28" customWidth="1"/>
    <col min="11278" max="11278" width="12.36328125" style="28" customWidth="1"/>
    <col min="11279" max="11279" width="13.6328125" style="28" customWidth="1"/>
    <col min="11280" max="11280" width="10.1796875" style="28" customWidth="1"/>
    <col min="11281" max="11281" width="12.7265625" style="28" customWidth="1"/>
    <col min="11282" max="11282" width="14.36328125" style="28" customWidth="1"/>
    <col min="11283" max="11520" width="14.90625" style="28"/>
    <col min="11521" max="11521" width="26.26953125" style="28" customWidth="1"/>
    <col min="11522" max="11522" width="13.54296875" style="28" customWidth="1"/>
    <col min="11523" max="11523" width="12.26953125" style="28" customWidth="1"/>
    <col min="11524" max="11524" width="10.7265625" style="28" customWidth="1"/>
    <col min="11525" max="11525" width="13.1796875" style="28" customWidth="1"/>
    <col min="11526" max="11526" width="12.453125" style="28" customWidth="1"/>
    <col min="11527" max="11527" width="13.36328125" style="28" customWidth="1"/>
    <col min="11528" max="11528" width="12.453125" style="28" customWidth="1"/>
    <col min="11529" max="11529" width="11.26953125" style="28" customWidth="1"/>
    <col min="11530" max="11530" width="12.81640625" style="28" customWidth="1"/>
    <col min="11531" max="11531" width="13" style="28" customWidth="1"/>
    <col min="11532" max="11532" width="12.1796875" style="28" customWidth="1"/>
    <col min="11533" max="11533" width="11.26953125" style="28" customWidth="1"/>
    <col min="11534" max="11534" width="12.36328125" style="28" customWidth="1"/>
    <col min="11535" max="11535" width="13.6328125" style="28" customWidth="1"/>
    <col min="11536" max="11536" width="10.1796875" style="28" customWidth="1"/>
    <col min="11537" max="11537" width="12.7265625" style="28" customWidth="1"/>
    <col min="11538" max="11538" width="14.36328125" style="28" customWidth="1"/>
    <col min="11539" max="11776" width="14.90625" style="28"/>
    <col min="11777" max="11777" width="26.26953125" style="28" customWidth="1"/>
    <col min="11778" max="11778" width="13.54296875" style="28" customWidth="1"/>
    <col min="11779" max="11779" width="12.26953125" style="28" customWidth="1"/>
    <col min="11780" max="11780" width="10.7265625" style="28" customWidth="1"/>
    <col min="11781" max="11781" width="13.1796875" style="28" customWidth="1"/>
    <col min="11782" max="11782" width="12.453125" style="28" customWidth="1"/>
    <col min="11783" max="11783" width="13.36328125" style="28" customWidth="1"/>
    <col min="11784" max="11784" width="12.453125" style="28" customWidth="1"/>
    <col min="11785" max="11785" width="11.26953125" style="28" customWidth="1"/>
    <col min="11786" max="11786" width="12.81640625" style="28" customWidth="1"/>
    <col min="11787" max="11787" width="13" style="28" customWidth="1"/>
    <col min="11788" max="11788" width="12.1796875" style="28" customWidth="1"/>
    <col min="11789" max="11789" width="11.26953125" style="28" customWidth="1"/>
    <col min="11790" max="11790" width="12.36328125" style="28" customWidth="1"/>
    <col min="11791" max="11791" width="13.6328125" style="28" customWidth="1"/>
    <col min="11792" max="11792" width="10.1796875" style="28" customWidth="1"/>
    <col min="11793" max="11793" width="12.7265625" style="28" customWidth="1"/>
    <col min="11794" max="11794" width="14.36328125" style="28" customWidth="1"/>
    <col min="11795" max="12032" width="14.90625" style="28"/>
    <col min="12033" max="12033" width="26.26953125" style="28" customWidth="1"/>
    <col min="12034" max="12034" width="13.54296875" style="28" customWidth="1"/>
    <col min="12035" max="12035" width="12.26953125" style="28" customWidth="1"/>
    <col min="12036" max="12036" width="10.7265625" style="28" customWidth="1"/>
    <col min="12037" max="12037" width="13.1796875" style="28" customWidth="1"/>
    <col min="12038" max="12038" width="12.453125" style="28" customWidth="1"/>
    <col min="12039" max="12039" width="13.36328125" style="28" customWidth="1"/>
    <col min="12040" max="12040" width="12.453125" style="28" customWidth="1"/>
    <col min="12041" max="12041" width="11.26953125" style="28" customWidth="1"/>
    <col min="12042" max="12042" width="12.81640625" style="28" customWidth="1"/>
    <col min="12043" max="12043" width="13" style="28" customWidth="1"/>
    <col min="12044" max="12044" width="12.1796875" style="28" customWidth="1"/>
    <col min="12045" max="12045" width="11.26953125" style="28" customWidth="1"/>
    <col min="12046" max="12046" width="12.36328125" style="28" customWidth="1"/>
    <col min="12047" max="12047" width="13.6328125" style="28" customWidth="1"/>
    <col min="12048" max="12048" width="10.1796875" style="28" customWidth="1"/>
    <col min="12049" max="12049" width="12.7265625" style="28" customWidth="1"/>
    <col min="12050" max="12050" width="14.36328125" style="28" customWidth="1"/>
    <col min="12051" max="12288" width="14.90625" style="28"/>
    <col min="12289" max="12289" width="26.26953125" style="28" customWidth="1"/>
    <col min="12290" max="12290" width="13.54296875" style="28" customWidth="1"/>
    <col min="12291" max="12291" width="12.26953125" style="28" customWidth="1"/>
    <col min="12292" max="12292" width="10.7265625" style="28" customWidth="1"/>
    <col min="12293" max="12293" width="13.1796875" style="28" customWidth="1"/>
    <col min="12294" max="12294" width="12.453125" style="28" customWidth="1"/>
    <col min="12295" max="12295" width="13.36328125" style="28" customWidth="1"/>
    <col min="12296" max="12296" width="12.453125" style="28" customWidth="1"/>
    <col min="12297" max="12297" width="11.26953125" style="28" customWidth="1"/>
    <col min="12298" max="12298" width="12.81640625" style="28" customWidth="1"/>
    <col min="12299" max="12299" width="13" style="28" customWidth="1"/>
    <col min="12300" max="12300" width="12.1796875" style="28" customWidth="1"/>
    <col min="12301" max="12301" width="11.26953125" style="28" customWidth="1"/>
    <col min="12302" max="12302" width="12.36328125" style="28" customWidth="1"/>
    <col min="12303" max="12303" width="13.6328125" style="28" customWidth="1"/>
    <col min="12304" max="12304" width="10.1796875" style="28" customWidth="1"/>
    <col min="12305" max="12305" width="12.7265625" style="28" customWidth="1"/>
    <col min="12306" max="12306" width="14.36328125" style="28" customWidth="1"/>
    <col min="12307" max="12544" width="14.90625" style="28"/>
    <col min="12545" max="12545" width="26.26953125" style="28" customWidth="1"/>
    <col min="12546" max="12546" width="13.54296875" style="28" customWidth="1"/>
    <col min="12547" max="12547" width="12.26953125" style="28" customWidth="1"/>
    <col min="12548" max="12548" width="10.7265625" style="28" customWidth="1"/>
    <col min="12549" max="12549" width="13.1796875" style="28" customWidth="1"/>
    <col min="12550" max="12550" width="12.453125" style="28" customWidth="1"/>
    <col min="12551" max="12551" width="13.36328125" style="28" customWidth="1"/>
    <col min="12552" max="12552" width="12.453125" style="28" customWidth="1"/>
    <col min="12553" max="12553" width="11.26953125" style="28" customWidth="1"/>
    <col min="12554" max="12554" width="12.81640625" style="28" customWidth="1"/>
    <col min="12555" max="12555" width="13" style="28" customWidth="1"/>
    <col min="12556" max="12556" width="12.1796875" style="28" customWidth="1"/>
    <col min="12557" max="12557" width="11.26953125" style="28" customWidth="1"/>
    <col min="12558" max="12558" width="12.36328125" style="28" customWidth="1"/>
    <col min="12559" max="12559" width="13.6328125" style="28" customWidth="1"/>
    <col min="12560" max="12560" width="10.1796875" style="28" customWidth="1"/>
    <col min="12561" max="12561" width="12.7265625" style="28" customWidth="1"/>
    <col min="12562" max="12562" width="14.36328125" style="28" customWidth="1"/>
    <col min="12563" max="12800" width="14.90625" style="28"/>
    <col min="12801" max="12801" width="26.26953125" style="28" customWidth="1"/>
    <col min="12802" max="12802" width="13.54296875" style="28" customWidth="1"/>
    <col min="12803" max="12803" width="12.26953125" style="28" customWidth="1"/>
    <col min="12804" max="12804" width="10.7265625" style="28" customWidth="1"/>
    <col min="12805" max="12805" width="13.1796875" style="28" customWidth="1"/>
    <col min="12806" max="12806" width="12.453125" style="28" customWidth="1"/>
    <col min="12807" max="12807" width="13.36328125" style="28" customWidth="1"/>
    <col min="12808" max="12808" width="12.453125" style="28" customWidth="1"/>
    <col min="12809" max="12809" width="11.26953125" style="28" customWidth="1"/>
    <col min="12810" max="12810" width="12.81640625" style="28" customWidth="1"/>
    <col min="12811" max="12811" width="13" style="28" customWidth="1"/>
    <col min="12812" max="12812" width="12.1796875" style="28" customWidth="1"/>
    <col min="12813" max="12813" width="11.26953125" style="28" customWidth="1"/>
    <col min="12814" max="12814" width="12.36328125" style="28" customWidth="1"/>
    <col min="12815" max="12815" width="13.6328125" style="28" customWidth="1"/>
    <col min="12816" max="12816" width="10.1796875" style="28" customWidth="1"/>
    <col min="12817" max="12817" width="12.7265625" style="28" customWidth="1"/>
    <col min="12818" max="12818" width="14.36328125" style="28" customWidth="1"/>
    <col min="12819" max="13056" width="14.90625" style="28"/>
    <col min="13057" max="13057" width="26.26953125" style="28" customWidth="1"/>
    <col min="13058" max="13058" width="13.54296875" style="28" customWidth="1"/>
    <col min="13059" max="13059" width="12.26953125" style="28" customWidth="1"/>
    <col min="13060" max="13060" width="10.7265625" style="28" customWidth="1"/>
    <col min="13061" max="13061" width="13.1796875" style="28" customWidth="1"/>
    <col min="13062" max="13062" width="12.453125" style="28" customWidth="1"/>
    <col min="13063" max="13063" width="13.36328125" style="28" customWidth="1"/>
    <col min="13064" max="13064" width="12.453125" style="28" customWidth="1"/>
    <col min="13065" max="13065" width="11.26953125" style="28" customWidth="1"/>
    <col min="13066" max="13066" width="12.81640625" style="28" customWidth="1"/>
    <col min="13067" max="13067" width="13" style="28" customWidth="1"/>
    <col min="13068" max="13068" width="12.1796875" style="28" customWidth="1"/>
    <col min="13069" max="13069" width="11.26953125" style="28" customWidth="1"/>
    <col min="13070" max="13070" width="12.36328125" style="28" customWidth="1"/>
    <col min="13071" max="13071" width="13.6328125" style="28" customWidth="1"/>
    <col min="13072" max="13072" width="10.1796875" style="28" customWidth="1"/>
    <col min="13073" max="13073" width="12.7265625" style="28" customWidth="1"/>
    <col min="13074" max="13074" width="14.36328125" style="28" customWidth="1"/>
    <col min="13075" max="13312" width="14.90625" style="28"/>
    <col min="13313" max="13313" width="26.26953125" style="28" customWidth="1"/>
    <col min="13314" max="13314" width="13.54296875" style="28" customWidth="1"/>
    <col min="13315" max="13315" width="12.26953125" style="28" customWidth="1"/>
    <col min="13316" max="13316" width="10.7265625" style="28" customWidth="1"/>
    <col min="13317" max="13317" width="13.1796875" style="28" customWidth="1"/>
    <col min="13318" max="13318" width="12.453125" style="28" customWidth="1"/>
    <col min="13319" max="13319" width="13.36328125" style="28" customWidth="1"/>
    <col min="13320" max="13320" width="12.453125" style="28" customWidth="1"/>
    <col min="13321" max="13321" width="11.26953125" style="28" customWidth="1"/>
    <col min="13322" max="13322" width="12.81640625" style="28" customWidth="1"/>
    <col min="13323" max="13323" width="13" style="28" customWidth="1"/>
    <col min="13324" max="13324" width="12.1796875" style="28" customWidth="1"/>
    <col min="13325" max="13325" width="11.26953125" style="28" customWidth="1"/>
    <col min="13326" max="13326" width="12.36328125" style="28" customWidth="1"/>
    <col min="13327" max="13327" width="13.6328125" style="28" customWidth="1"/>
    <col min="13328" max="13328" width="10.1796875" style="28" customWidth="1"/>
    <col min="13329" max="13329" width="12.7265625" style="28" customWidth="1"/>
    <col min="13330" max="13330" width="14.36328125" style="28" customWidth="1"/>
    <col min="13331" max="13568" width="14.90625" style="28"/>
    <col min="13569" max="13569" width="26.26953125" style="28" customWidth="1"/>
    <col min="13570" max="13570" width="13.54296875" style="28" customWidth="1"/>
    <col min="13571" max="13571" width="12.26953125" style="28" customWidth="1"/>
    <col min="13572" max="13572" width="10.7265625" style="28" customWidth="1"/>
    <col min="13573" max="13573" width="13.1796875" style="28" customWidth="1"/>
    <col min="13574" max="13574" width="12.453125" style="28" customWidth="1"/>
    <col min="13575" max="13575" width="13.36328125" style="28" customWidth="1"/>
    <col min="13576" max="13576" width="12.453125" style="28" customWidth="1"/>
    <col min="13577" max="13577" width="11.26953125" style="28" customWidth="1"/>
    <col min="13578" max="13578" width="12.81640625" style="28" customWidth="1"/>
    <col min="13579" max="13579" width="13" style="28" customWidth="1"/>
    <col min="13580" max="13580" width="12.1796875" style="28" customWidth="1"/>
    <col min="13581" max="13581" width="11.26953125" style="28" customWidth="1"/>
    <col min="13582" max="13582" width="12.36328125" style="28" customWidth="1"/>
    <col min="13583" max="13583" width="13.6328125" style="28" customWidth="1"/>
    <col min="13584" max="13584" width="10.1796875" style="28" customWidth="1"/>
    <col min="13585" max="13585" width="12.7265625" style="28" customWidth="1"/>
    <col min="13586" max="13586" width="14.36328125" style="28" customWidth="1"/>
    <col min="13587" max="13824" width="14.90625" style="28"/>
    <col min="13825" max="13825" width="26.26953125" style="28" customWidth="1"/>
    <col min="13826" max="13826" width="13.54296875" style="28" customWidth="1"/>
    <col min="13827" max="13827" width="12.26953125" style="28" customWidth="1"/>
    <col min="13828" max="13828" width="10.7265625" style="28" customWidth="1"/>
    <col min="13829" max="13829" width="13.1796875" style="28" customWidth="1"/>
    <col min="13830" max="13830" width="12.453125" style="28" customWidth="1"/>
    <col min="13831" max="13831" width="13.36328125" style="28" customWidth="1"/>
    <col min="13832" max="13832" width="12.453125" style="28" customWidth="1"/>
    <col min="13833" max="13833" width="11.26953125" style="28" customWidth="1"/>
    <col min="13834" max="13834" width="12.81640625" style="28" customWidth="1"/>
    <col min="13835" max="13835" width="13" style="28" customWidth="1"/>
    <col min="13836" max="13836" width="12.1796875" style="28" customWidth="1"/>
    <col min="13837" max="13837" width="11.26953125" style="28" customWidth="1"/>
    <col min="13838" max="13838" width="12.36328125" style="28" customWidth="1"/>
    <col min="13839" max="13839" width="13.6328125" style="28" customWidth="1"/>
    <col min="13840" max="13840" width="10.1796875" style="28" customWidth="1"/>
    <col min="13841" max="13841" width="12.7265625" style="28" customWidth="1"/>
    <col min="13842" max="13842" width="14.36328125" style="28" customWidth="1"/>
    <col min="13843" max="14080" width="14.90625" style="28"/>
    <col min="14081" max="14081" width="26.26953125" style="28" customWidth="1"/>
    <col min="14082" max="14082" width="13.54296875" style="28" customWidth="1"/>
    <col min="14083" max="14083" width="12.26953125" style="28" customWidth="1"/>
    <col min="14084" max="14084" width="10.7265625" style="28" customWidth="1"/>
    <col min="14085" max="14085" width="13.1796875" style="28" customWidth="1"/>
    <col min="14086" max="14086" width="12.453125" style="28" customWidth="1"/>
    <col min="14087" max="14087" width="13.36328125" style="28" customWidth="1"/>
    <col min="14088" max="14088" width="12.453125" style="28" customWidth="1"/>
    <col min="14089" max="14089" width="11.26953125" style="28" customWidth="1"/>
    <col min="14090" max="14090" width="12.81640625" style="28" customWidth="1"/>
    <col min="14091" max="14091" width="13" style="28" customWidth="1"/>
    <col min="14092" max="14092" width="12.1796875" style="28" customWidth="1"/>
    <col min="14093" max="14093" width="11.26953125" style="28" customWidth="1"/>
    <col min="14094" max="14094" width="12.36328125" style="28" customWidth="1"/>
    <col min="14095" max="14095" width="13.6328125" style="28" customWidth="1"/>
    <col min="14096" max="14096" width="10.1796875" style="28" customWidth="1"/>
    <col min="14097" max="14097" width="12.7265625" style="28" customWidth="1"/>
    <col min="14098" max="14098" width="14.36328125" style="28" customWidth="1"/>
    <col min="14099" max="14336" width="14.90625" style="28"/>
    <col min="14337" max="14337" width="26.26953125" style="28" customWidth="1"/>
    <col min="14338" max="14338" width="13.54296875" style="28" customWidth="1"/>
    <col min="14339" max="14339" width="12.26953125" style="28" customWidth="1"/>
    <col min="14340" max="14340" width="10.7265625" style="28" customWidth="1"/>
    <col min="14341" max="14341" width="13.1796875" style="28" customWidth="1"/>
    <col min="14342" max="14342" width="12.453125" style="28" customWidth="1"/>
    <col min="14343" max="14343" width="13.36328125" style="28" customWidth="1"/>
    <col min="14344" max="14344" width="12.453125" style="28" customWidth="1"/>
    <col min="14345" max="14345" width="11.26953125" style="28" customWidth="1"/>
    <col min="14346" max="14346" width="12.81640625" style="28" customWidth="1"/>
    <col min="14347" max="14347" width="13" style="28" customWidth="1"/>
    <col min="14348" max="14348" width="12.1796875" style="28" customWidth="1"/>
    <col min="14349" max="14349" width="11.26953125" style="28" customWidth="1"/>
    <col min="14350" max="14350" width="12.36328125" style="28" customWidth="1"/>
    <col min="14351" max="14351" width="13.6328125" style="28" customWidth="1"/>
    <col min="14352" max="14352" width="10.1796875" style="28" customWidth="1"/>
    <col min="14353" max="14353" width="12.7265625" style="28" customWidth="1"/>
    <col min="14354" max="14354" width="14.36328125" style="28" customWidth="1"/>
    <col min="14355" max="14592" width="14.90625" style="28"/>
    <col min="14593" max="14593" width="26.26953125" style="28" customWidth="1"/>
    <col min="14594" max="14594" width="13.54296875" style="28" customWidth="1"/>
    <col min="14595" max="14595" width="12.26953125" style="28" customWidth="1"/>
    <col min="14596" max="14596" width="10.7265625" style="28" customWidth="1"/>
    <col min="14597" max="14597" width="13.1796875" style="28" customWidth="1"/>
    <col min="14598" max="14598" width="12.453125" style="28" customWidth="1"/>
    <col min="14599" max="14599" width="13.36328125" style="28" customWidth="1"/>
    <col min="14600" max="14600" width="12.453125" style="28" customWidth="1"/>
    <col min="14601" max="14601" width="11.26953125" style="28" customWidth="1"/>
    <col min="14602" max="14602" width="12.81640625" style="28" customWidth="1"/>
    <col min="14603" max="14603" width="13" style="28" customWidth="1"/>
    <col min="14604" max="14604" width="12.1796875" style="28" customWidth="1"/>
    <col min="14605" max="14605" width="11.26953125" style="28" customWidth="1"/>
    <col min="14606" max="14606" width="12.36328125" style="28" customWidth="1"/>
    <col min="14607" max="14607" width="13.6328125" style="28" customWidth="1"/>
    <col min="14608" max="14608" width="10.1796875" style="28" customWidth="1"/>
    <col min="14609" max="14609" width="12.7265625" style="28" customWidth="1"/>
    <col min="14610" max="14610" width="14.36328125" style="28" customWidth="1"/>
    <col min="14611" max="14848" width="14.90625" style="28"/>
    <col min="14849" max="14849" width="26.26953125" style="28" customWidth="1"/>
    <col min="14850" max="14850" width="13.54296875" style="28" customWidth="1"/>
    <col min="14851" max="14851" width="12.26953125" style="28" customWidth="1"/>
    <col min="14852" max="14852" width="10.7265625" style="28" customWidth="1"/>
    <col min="14853" max="14853" width="13.1796875" style="28" customWidth="1"/>
    <col min="14854" max="14854" width="12.453125" style="28" customWidth="1"/>
    <col min="14855" max="14855" width="13.36328125" style="28" customWidth="1"/>
    <col min="14856" max="14856" width="12.453125" style="28" customWidth="1"/>
    <col min="14857" max="14857" width="11.26953125" style="28" customWidth="1"/>
    <col min="14858" max="14858" width="12.81640625" style="28" customWidth="1"/>
    <col min="14859" max="14859" width="13" style="28" customWidth="1"/>
    <col min="14860" max="14860" width="12.1796875" style="28" customWidth="1"/>
    <col min="14861" max="14861" width="11.26953125" style="28" customWidth="1"/>
    <col min="14862" max="14862" width="12.36328125" style="28" customWidth="1"/>
    <col min="14863" max="14863" width="13.6328125" style="28" customWidth="1"/>
    <col min="14864" max="14864" width="10.1796875" style="28" customWidth="1"/>
    <col min="14865" max="14865" width="12.7265625" style="28" customWidth="1"/>
    <col min="14866" max="14866" width="14.36328125" style="28" customWidth="1"/>
    <col min="14867" max="15104" width="14.90625" style="28"/>
    <col min="15105" max="15105" width="26.26953125" style="28" customWidth="1"/>
    <col min="15106" max="15106" width="13.54296875" style="28" customWidth="1"/>
    <col min="15107" max="15107" width="12.26953125" style="28" customWidth="1"/>
    <col min="15108" max="15108" width="10.7265625" style="28" customWidth="1"/>
    <col min="15109" max="15109" width="13.1796875" style="28" customWidth="1"/>
    <col min="15110" max="15110" width="12.453125" style="28" customWidth="1"/>
    <col min="15111" max="15111" width="13.36328125" style="28" customWidth="1"/>
    <col min="15112" max="15112" width="12.453125" style="28" customWidth="1"/>
    <col min="15113" max="15113" width="11.26953125" style="28" customWidth="1"/>
    <col min="15114" max="15114" width="12.81640625" style="28" customWidth="1"/>
    <col min="15115" max="15115" width="13" style="28" customWidth="1"/>
    <col min="15116" max="15116" width="12.1796875" style="28" customWidth="1"/>
    <col min="15117" max="15117" width="11.26953125" style="28" customWidth="1"/>
    <col min="15118" max="15118" width="12.36328125" style="28" customWidth="1"/>
    <col min="15119" max="15119" width="13.6328125" style="28" customWidth="1"/>
    <col min="15120" max="15120" width="10.1796875" style="28" customWidth="1"/>
    <col min="15121" max="15121" width="12.7265625" style="28" customWidth="1"/>
    <col min="15122" max="15122" width="14.36328125" style="28" customWidth="1"/>
    <col min="15123" max="15360" width="14.90625" style="28"/>
    <col min="15361" max="15361" width="26.26953125" style="28" customWidth="1"/>
    <col min="15362" max="15362" width="13.54296875" style="28" customWidth="1"/>
    <col min="15363" max="15363" width="12.26953125" style="28" customWidth="1"/>
    <col min="15364" max="15364" width="10.7265625" style="28" customWidth="1"/>
    <col min="15365" max="15365" width="13.1796875" style="28" customWidth="1"/>
    <col min="15366" max="15366" width="12.453125" style="28" customWidth="1"/>
    <col min="15367" max="15367" width="13.36328125" style="28" customWidth="1"/>
    <col min="15368" max="15368" width="12.453125" style="28" customWidth="1"/>
    <col min="15369" max="15369" width="11.26953125" style="28" customWidth="1"/>
    <col min="15370" max="15370" width="12.81640625" style="28" customWidth="1"/>
    <col min="15371" max="15371" width="13" style="28" customWidth="1"/>
    <col min="15372" max="15372" width="12.1796875" style="28" customWidth="1"/>
    <col min="15373" max="15373" width="11.26953125" style="28" customWidth="1"/>
    <col min="15374" max="15374" width="12.36328125" style="28" customWidth="1"/>
    <col min="15375" max="15375" width="13.6328125" style="28" customWidth="1"/>
    <col min="15376" max="15376" width="10.1796875" style="28" customWidth="1"/>
    <col min="15377" max="15377" width="12.7265625" style="28" customWidth="1"/>
    <col min="15378" max="15378" width="14.36328125" style="28" customWidth="1"/>
    <col min="15379" max="15616" width="14.90625" style="28"/>
    <col min="15617" max="15617" width="26.26953125" style="28" customWidth="1"/>
    <col min="15618" max="15618" width="13.54296875" style="28" customWidth="1"/>
    <col min="15619" max="15619" width="12.26953125" style="28" customWidth="1"/>
    <col min="15620" max="15620" width="10.7265625" style="28" customWidth="1"/>
    <col min="15621" max="15621" width="13.1796875" style="28" customWidth="1"/>
    <col min="15622" max="15622" width="12.453125" style="28" customWidth="1"/>
    <col min="15623" max="15623" width="13.36328125" style="28" customWidth="1"/>
    <col min="15624" max="15624" width="12.453125" style="28" customWidth="1"/>
    <col min="15625" max="15625" width="11.26953125" style="28" customWidth="1"/>
    <col min="15626" max="15626" width="12.81640625" style="28" customWidth="1"/>
    <col min="15627" max="15627" width="13" style="28" customWidth="1"/>
    <col min="15628" max="15628" width="12.1796875" style="28" customWidth="1"/>
    <col min="15629" max="15629" width="11.26953125" style="28" customWidth="1"/>
    <col min="15630" max="15630" width="12.36328125" style="28" customWidth="1"/>
    <col min="15631" max="15631" width="13.6328125" style="28" customWidth="1"/>
    <col min="15632" max="15632" width="10.1796875" style="28" customWidth="1"/>
    <col min="15633" max="15633" width="12.7265625" style="28" customWidth="1"/>
    <col min="15634" max="15634" width="14.36328125" style="28" customWidth="1"/>
    <col min="15635" max="15872" width="14.90625" style="28"/>
    <col min="15873" max="15873" width="26.26953125" style="28" customWidth="1"/>
    <col min="15874" max="15874" width="13.54296875" style="28" customWidth="1"/>
    <col min="15875" max="15875" width="12.26953125" style="28" customWidth="1"/>
    <col min="15876" max="15876" width="10.7265625" style="28" customWidth="1"/>
    <col min="15877" max="15877" width="13.1796875" style="28" customWidth="1"/>
    <col min="15878" max="15878" width="12.453125" style="28" customWidth="1"/>
    <col min="15879" max="15879" width="13.36328125" style="28" customWidth="1"/>
    <col min="15880" max="15880" width="12.453125" style="28" customWidth="1"/>
    <col min="15881" max="15881" width="11.26953125" style="28" customWidth="1"/>
    <col min="15882" max="15882" width="12.81640625" style="28" customWidth="1"/>
    <col min="15883" max="15883" width="13" style="28" customWidth="1"/>
    <col min="15884" max="15884" width="12.1796875" style="28" customWidth="1"/>
    <col min="15885" max="15885" width="11.26953125" style="28" customWidth="1"/>
    <col min="15886" max="15886" width="12.36328125" style="28" customWidth="1"/>
    <col min="15887" max="15887" width="13.6328125" style="28" customWidth="1"/>
    <col min="15888" max="15888" width="10.1796875" style="28" customWidth="1"/>
    <col min="15889" max="15889" width="12.7265625" style="28" customWidth="1"/>
    <col min="15890" max="15890" width="14.36328125" style="28" customWidth="1"/>
    <col min="15891" max="16128" width="14.90625" style="28"/>
    <col min="16129" max="16129" width="26.26953125" style="28" customWidth="1"/>
    <col min="16130" max="16130" width="13.54296875" style="28" customWidth="1"/>
    <col min="16131" max="16131" width="12.26953125" style="28" customWidth="1"/>
    <col min="16132" max="16132" width="10.7265625" style="28" customWidth="1"/>
    <col min="16133" max="16133" width="13.1796875" style="28" customWidth="1"/>
    <col min="16134" max="16134" width="12.453125" style="28" customWidth="1"/>
    <col min="16135" max="16135" width="13.36328125" style="28" customWidth="1"/>
    <col min="16136" max="16136" width="12.453125" style="28" customWidth="1"/>
    <col min="16137" max="16137" width="11.26953125" style="28" customWidth="1"/>
    <col min="16138" max="16138" width="12.81640625" style="28" customWidth="1"/>
    <col min="16139" max="16139" width="13" style="28" customWidth="1"/>
    <col min="16140" max="16140" width="12.1796875" style="28" customWidth="1"/>
    <col min="16141" max="16141" width="11.26953125" style="28" customWidth="1"/>
    <col min="16142" max="16142" width="12.36328125" style="28" customWidth="1"/>
    <col min="16143" max="16143" width="13.6328125" style="28" customWidth="1"/>
    <col min="16144" max="16144" width="10.1796875" style="28" customWidth="1"/>
    <col min="16145" max="16145" width="12.7265625" style="28" customWidth="1"/>
    <col min="16146" max="16146" width="14.36328125" style="28" customWidth="1"/>
    <col min="16147" max="16384" width="14.90625" style="28"/>
  </cols>
  <sheetData>
    <row r="1" spans="1:25" ht="15" customHeight="1" x14ac:dyDescent="0.35">
      <c r="A1" s="59"/>
      <c r="B1" s="170" t="s">
        <v>43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/>
      <c r="T1"/>
      <c r="U1"/>
      <c r="V1"/>
      <c r="W1"/>
      <c r="X1"/>
      <c r="Y1"/>
    </row>
    <row r="2" spans="1:25" ht="15" customHeight="1" x14ac:dyDescent="0.35">
      <c r="A2" s="60"/>
      <c r="B2" s="170" t="s">
        <v>44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/>
      <c r="T2"/>
      <c r="U2"/>
      <c r="V2"/>
      <c r="W2"/>
      <c r="X2"/>
      <c r="Y2"/>
    </row>
    <row r="3" spans="1:25" ht="15" customHeight="1" x14ac:dyDescent="0.35">
      <c r="A3" s="60"/>
      <c r="B3" s="170" t="s">
        <v>144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/>
      <c r="T3"/>
      <c r="U3"/>
      <c r="V3"/>
      <c r="W3"/>
      <c r="X3"/>
      <c r="Y3"/>
    </row>
    <row r="4" spans="1:25" ht="15" customHeight="1" x14ac:dyDescent="0.35">
      <c r="A4" s="61"/>
      <c r="B4" s="171" t="s">
        <v>145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/>
      <c r="T4"/>
      <c r="U4"/>
      <c r="V4"/>
      <c r="W4"/>
      <c r="X4"/>
      <c r="Y4"/>
    </row>
    <row r="5" spans="1:25" ht="15" customHeight="1" x14ac:dyDescent="0.3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/>
      <c r="T5"/>
      <c r="U5"/>
      <c r="V5"/>
      <c r="W5"/>
      <c r="X5"/>
      <c r="Y5"/>
    </row>
    <row r="6" spans="1:25" ht="10.5" customHeight="1" x14ac:dyDescent="0.3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/>
      <c r="T6"/>
      <c r="U6"/>
      <c r="V6"/>
      <c r="W6"/>
      <c r="X6"/>
      <c r="Y6"/>
    </row>
    <row r="7" spans="1:25" ht="10.5" customHeight="1" x14ac:dyDescent="0.3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/>
      <c r="T7"/>
      <c r="U7"/>
      <c r="V7"/>
      <c r="W7"/>
      <c r="X7"/>
      <c r="Y7"/>
    </row>
    <row r="8" spans="1:25" ht="10.5" customHeight="1" thickBot="1" x14ac:dyDescent="0.4">
      <c r="S8"/>
      <c r="T8"/>
      <c r="U8"/>
      <c r="V8"/>
      <c r="W8"/>
      <c r="X8"/>
      <c r="Y8"/>
    </row>
    <row r="9" spans="1:25" ht="7.75" customHeight="1" x14ac:dyDescent="0.35">
      <c r="A9" s="63"/>
      <c r="B9" s="162" t="s">
        <v>45</v>
      </c>
      <c r="C9" s="162" t="s">
        <v>46</v>
      </c>
      <c r="D9" s="162" t="s">
        <v>47</v>
      </c>
      <c r="E9" s="162" t="s">
        <v>5</v>
      </c>
      <c r="F9" s="162" t="s">
        <v>6</v>
      </c>
      <c r="G9" s="167" t="s">
        <v>48</v>
      </c>
      <c r="H9" s="162" t="s">
        <v>49</v>
      </c>
      <c r="I9" s="162" t="s">
        <v>9</v>
      </c>
      <c r="J9" s="162" t="s">
        <v>50</v>
      </c>
      <c r="K9" s="162" t="s">
        <v>11</v>
      </c>
      <c r="L9" s="162" t="s">
        <v>12</v>
      </c>
      <c r="M9" s="162" t="s">
        <v>51</v>
      </c>
      <c r="N9" s="162" t="s">
        <v>52</v>
      </c>
      <c r="O9" s="162" t="s">
        <v>53</v>
      </c>
      <c r="P9" s="162" t="s">
        <v>54</v>
      </c>
      <c r="Q9" s="162" t="s">
        <v>55</v>
      </c>
      <c r="R9" s="167" t="s">
        <v>56</v>
      </c>
      <c r="S9"/>
      <c r="T9"/>
      <c r="U9"/>
      <c r="V9"/>
      <c r="W9"/>
      <c r="X9"/>
      <c r="Y9"/>
    </row>
    <row r="10" spans="1:25" ht="12.75" customHeight="1" x14ac:dyDescent="0.35">
      <c r="A10" s="64" t="s">
        <v>18</v>
      </c>
      <c r="B10" s="163"/>
      <c r="C10" s="163"/>
      <c r="D10" s="163"/>
      <c r="E10" s="163"/>
      <c r="F10" s="165"/>
      <c r="G10" s="168"/>
      <c r="H10" s="163"/>
      <c r="I10" s="163"/>
      <c r="J10" s="163"/>
      <c r="K10" s="165"/>
      <c r="L10" s="163"/>
      <c r="M10" s="163"/>
      <c r="N10" s="163"/>
      <c r="O10" s="163"/>
      <c r="P10" s="163"/>
      <c r="Q10" s="163"/>
      <c r="R10" s="168"/>
      <c r="S10"/>
      <c r="T10"/>
      <c r="U10"/>
      <c r="V10"/>
      <c r="W10"/>
      <c r="X10"/>
      <c r="Y10"/>
    </row>
    <row r="11" spans="1:25" ht="12.75" customHeight="1" x14ac:dyDescent="0.35">
      <c r="A11" s="65"/>
      <c r="B11" s="163"/>
      <c r="C11" s="163"/>
      <c r="D11" s="163"/>
      <c r="E11" s="163"/>
      <c r="F11" s="165"/>
      <c r="G11" s="168"/>
      <c r="H11" s="163"/>
      <c r="I11" s="163"/>
      <c r="J11" s="163"/>
      <c r="K11" s="165"/>
      <c r="L11" s="163"/>
      <c r="M11" s="163"/>
      <c r="N11" s="163"/>
      <c r="O11" s="163"/>
      <c r="P11" s="163"/>
      <c r="Q11" s="163"/>
      <c r="R11" s="168"/>
      <c r="S11"/>
      <c r="T11"/>
      <c r="U11"/>
      <c r="V11"/>
      <c r="W11"/>
      <c r="X11"/>
      <c r="Y11"/>
    </row>
    <row r="12" spans="1:25" ht="13.5" customHeight="1" thickBot="1" x14ac:dyDescent="0.4">
      <c r="A12" s="66"/>
      <c r="B12" s="164"/>
      <c r="C12" s="164"/>
      <c r="D12" s="164"/>
      <c r="E12" s="164"/>
      <c r="F12" s="166"/>
      <c r="G12" s="169"/>
      <c r="H12" s="164"/>
      <c r="I12" s="164"/>
      <c r="J12" s="164"/>
      <c r="K12" s="166"/>
      <c r="L12" s="164"/>
      <c r="M12" s="164"/>
      <c r="N12" s="164"/>
      <c r="O12" s="164"/>
      <c r="P12" s="164"/>
      <c r="Q12" s="164"/>
      <c r="R12" s="169"/>
      <c r="S12"/>
      <c r="T12"/>
      <c r="U12"/>
      <c r="V12"/>
      <c r="W12"/>
      <c r="X12"/>
      <c r="Y12"/>
    </row>
    <row r="13" spans="1:25" ht="5.15" customHeight="1" x14ac:dyDescent="0.35">
      <c r="A13" s="67"/>
      <c r="C13" s="68"/>
      <c r="D13" s="34"/>
      <c r="Q13" s="34"/>
      <c r="R13" s="34"/>
      <c r="S13"/>
      <c r="T13"/>
      <c r="U13"/>
      <c r="V13"/>
      <c r="W13"/>
      <c r="X13"/>
      <c r="Y13"/>
    </row>
    <row r="14" spans="1:25" ht="15" thickBot="1" x14ac:dyDescent="0.4">
      <c r="A14" s="69" t="s">
        <v>57</v>
      </c>
      <c r="B14" s="70"/>
      <c r="C14" s="71"/>
      <c r="D14" s="72"/>
      <c r="E14" s="72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4"/>
      <c r="S14"/>
      <c r="T14"/>
      <c r="U14"/>
      <c r="V14"/>
      <c r="W14"/>
      <c r="X14"/>
      <c r="Y14"/>
    </row>
    <row r="15" spans="1:25" ht="35" customHeight="1" x14ac:dyDescent="0.35">
      <c r="A15" s="75" t="s">
        <v>58</v>
      </c>
      <c r="B15" s="76"/>
      <c r="C15" s="77"/>
      <c r="D15" s="78"/>
      <c r="E15" s="78">
        <v>54227.86</v>
      </c>
      <c r="F15" s="79">
        <v>920</v>
      </c>
      <c r="G15" s="79">
        <v>2301803.2000000002</v>
      </c>
      <c r="H15" s="79">
        <v>125296.32000000001</v>
      </c>
      <c r="I15" s="79"/>
      <c r="J15" s="79"/>
      <c r="K15" s="79"/>
      <c r="L15" s="79"/>
      <c r="M15" s="79"/>
      <c r="N15" s="79"/>
      <c r="O15" s="79"/>
      <c r="P15" s="79"/>
      <c r="Q15" s="80"/>
      <c r="R15" s="81">
        <f>SUM(B15:Q15)</f>
        <v>2482247.38</v>
      </c>
      <c r="S15"/>
      <c r="T15"/>
      <c r="U15"/>
      <c r="V15"/>
      <c r="W15"/>
      <c r="X15"/>
      <c r="Y15"/>
    </row>
    <row r="16" spans="1:25" ht="35" customHeight="1" x14ac:dyDescent="0.35">
      <c r="A16" s="82" t="s">
        <v>59</v>
      </c>
      <c r="B16" s="83"/>
      <c r="C16" s="84"/>
      <c r="D16" s="84"/>
      <c r="E16" s="84">
        <v>191998.45</v>
      </c>
      <c r="F16" s="85">
        <v>201456.88</v>
      </c>
      <c r="G16" s="85" t="s">
        <v>60</v>
      </c>
      <c r="H16" s="85"/>
      <c r="I16" s="85"/>
      <c r="J16" s="85"/>
      <c r="K16" s="85"/>
      <c r="L16" s="85"/>
      <c r="M16" s="85"/>
      <c r="N16" s="85"/>
      <c r="O16" s="85"/>
      <c r="P16" s="85"/>
      <c r="Q16" s="86"/>
      <c r="R16" s="87">
        <f t="shared" ref="R16:R64" si="0">SUM(B16:Q16)</f>
        <v>393455.33</v>
      </c>
      <c r="S16"/>
      <c r="T16"/>
      <c r="U16"/>
      <c r="V16"/>
      <c r="W16"/>
      <c r="X16"/>
      <c r="Y16"/>
    </row>
    <row r="17" spans="1:25" ht="35" customHeight="1" x14ac:dyDescent="0.35">
      <c r="A17" s="82" t="s">
        <v>61</v>
      </c>
      <c r="B17" s="83"/>
      <c r="C17" s="84">
        <v>81000</v>
      </c>
      <c r="D17" s="84">
        <v>39185</v>
      </c>
      <c r="E17" s="84">
        <v>9176.4699999999993</v>
      </c>
      <c r="F17" s="85">
        <v>427925.48</v>
      </c>
      <c r="G17" s="85">
        <v>150898.04999999999</v>
      </c>
      <c r="H17" s="85"/>
      <c r="I17" s="85"/>
      <c r="J17" s="85"/>
      <c r="K17" s="85"/>
      <c r="L17" s="85"/>
      <c r="M17" s="85"/>
      <c r="N17" s="85"/>
      <c r="O17" s="85">
        <v>9000</v>
      </c>
      <c r="P17" s="85"/>
      <c r="Q17" s="86"/>
      <c r="R17" s="87">
        <f t="shared" si="0"/>
        <v>717185</v>
      </c>
      <c r="S17"/>
      <c r="T17"/>
      <c r="U17"/>
      <c r="V17"/>
      <c r="W17"/>
      <c r="X17"/>
      <c r="Y17"/>
    </row>
    <row r="18" spans="1:25" ht="35" customHeight="1" x14ac:dyDescent="0.35">
      <c r="A18" s="82" t="s">
        <v>62</v>
      </c>
      <c r="B18" s="83"/>
      <c r="C18" s="84"/>
      <c r="D18" s="84"/>
      <c r="E18" s="84">
        <v>20000</v>
      </c>
      <c r="F18" s="85">
        <v>14384.3</v>
      </c>
      <c r="G18" s="85">
        <v>989669.4</v>
      </c>
      <c r="H18" s="85">
        <v>48273.71</v>
      </c>
      <c r="I18" s="85"/>
      <c r="J18" s="85"/>
      <c r="K18" s="85"/>
      <c r="L18" s="85"/>
      <c r="M18" s="85"/>
      <c r="N18" s="85"/>
      <c r="O18" s="85"/>
      <c r="P18" s="85"/>
      <c r="Q18" s="86"/>
      <c r="R18" s="87">
        <f t="shared" si="0"/>
        <v>1072327.4100000001</v>
      </c>
      <c r="S18"/>
      <c r="T18"/>
      <c r="U18"/>
      <c r="V18"/>
      <c r="W18"/>
      <c r="X18"/>
      <c r="Y18"/>
    </row>
    <row r="19" spans="1:25" ht="35" customHeight="1" x14ac:dyDescent="0.35">
      <c r="A19" s="82" t="s">
        <v>63</v>
      </c>
      <c r="B19" s="83"/>
      <c r="C19" s="84"/>
      <c r="D19" s="84"/>
      <c r="E19" s="84"/>
      <c r="F19" s="85"/>
      <c r="G19" s="85"/>
      <c r="H19" s="85"/>
      <c r="I19" s="85">
        <v>145030.95000000001</v>
      </c>
      <c r="J19" s="85"/>
      <c r="K19" s="85">
        <f>82720.4+29345.4+53086.5</f>
        <v>165152.29999999999</v>
      </c>
      <c r="L19" s="85">
        <f>46343.19+72361.2+16174.5</f>
        <v>134878.89000000001</v>
      </c>
      <c r="M19" s="85"/>
      <c r="N19" s="85">
        <v>446</v>
      </c>
      <c r="O19" s="85">
        <f>21897.62+4916.52+11814.64</f>
        <v>38628.78</v>
      </c>
      <c r="P19" s="85"/>
      <c r="Q19" s="86"/>
      <c r="R19" s="87">
        <f t="shared" si="0"/>
        <v>484136.92000000004</v>
      </c>
      <c r="S19"/>
      <c r="T19"/>
      <c r="U19"/>
      <c r="V19"/>
      <c r="W19"/>
      <c r="X19"/>
      <c r="Y19"/>
    </row>
    <row r="20" spans="1:25" ht="35" customHeight="1" x14ac:dyDescent="0.35">
      <c r="A20" s="88" t="s">
        <v>64</v>
      </c>
      <c r="B20" s="83"/>
      <c r="C20" s="84"/>
      <c r="D20" s="84"/>
      <c r="E20" s="84">
        <v>11390.35</v>
      </c>
      <c r="F20" s="85"/>
      <c r="G20" s="85"/>
      <c r="H20" s="85"/>
      <c r="I20" s="85"/>
      <c r="J20" s="85">
        <v>46215</v>
      </c>
      <c r="K20" s="85"/>
      <c r="L20" s="85"/>
      <c r="M20" s="85"/>
      <c r="N20" s="85"/>
      <c r="O20" s="85"/>
      <c r="P20" s="85"/>
      <c r="Q20" s="86"/>
      <c r="R20" s="87">
        <f t="shared" si="0"/>
        <v>57605.35</v>
      </c>
      <c r="S20"/>
      <c r="T20"/>
      <c r="U20"/>
      <c r="V20"/>
      <c r="W20"/>
      <c r="X20"/>
      <c r="Y20"/>
    </row>
    <row r="21" spans="1:25" ht="35" customHeight="1" x14ac:dyDescent="0.35">
      <c r="A21" s="82" t="s">
        <v>65</v>
      </c>
      <c r="B21" s="83">
        <v>250552.11</v>
      </c>
      <c r="C21" s="84">
        <v>72000</v>
      </c>
      <c r="D21" s="84"/>
      <c r="E21" s="84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6"/>
      <c r="R21" s="87">
        <f t="shared" ref="R21" si="1">SUM(B21:Q21)</f>
        <v>322552.11</v>
      </c>
      <c r="S21"/>
      <c r="T21"/>
      <c r="U21"/>
      <c r="V21"/>
      <c r="W21"/>
      <c r="X21"/>
      <c r="Y21"/>
    </row>
    <row r="22" spans="1:25" ht="35" customHeight="1" x14ac:dyDescent="0.35">
      <c r="A22" s="82" t="s">
        <v>66</v>
      </c>
      <c r="B22" s="83"/>
      <c r="C22" s="84"/>
      <c r="D22" s="84"/>
      <c r="E22" s="84"/>
      <c r="F22" s="85"/>
      <c r="G22" s="85">
        <v>82350.720000000001</v>
      </c>
      <c r="H22" s="85"/>
      <c r="I22" s="85"/>
      <c r="J22" s="85"/>
      <c r="K22" s="85"/>
      <c r="L22" s="85"/>
      <c r="M22" s="85"/>
      <c r="N22" s="85"/>
      <c r="O22" s="85"/>
      <c r="P22" s="85"/>
      <c r="Q22" s="86"/>
      <c r="R22" s="87">
        <f t="shared" si="0"/>
        <v>82350.720000000001</v>
      </c>
      <c r="S22"/>
      <c r="T22"/>
      <c r="U22"/>
      <c r="V22"/>
      <c r="W22"/>
      <c r="X22"/>
      <c r="Y22"/>
    </row>
    <row r="23" spans="1:25" ht="35" customHeight="1" x14ac:dyDescent="0.35">
      <c r="A23" s="89" t="s">
        <v>67</v>
      </c>
      <c r="B23" s="83"/>
      <c r="C23" s="84"/>
      <c r="D23" s="84"/>
      <c r="E23" s="84"/>
      <c r="F23" s="85">
        <v>11860.16</v>
      </c>
      <c r="G23" s="85">
        <v>524437.59</v>
      </c>
      <c r="H23" s="85"/>
      <c r="I23" s="85"/>
      <c r="J23" s="85"/>
      <c r="K23" s="85"/>
      <c r="L23" s="85"/>
      <c r="M23" s="85"/>
      <c r="N23" s="85"/>
      <c r="O23" s="85"/>
      <c r="P23" s="85"/>
      <c r="Q23" s="86"/>
      <c r="R23" s="87">
        <f t="shared" si="0"/>
        <v>536297.75</v>
      </c>
      <c r="S23"/>
      <c r="T23"/>
      <c r="U23"/>
      <c r="V23"/>
      <c r="W23"/>
      <c r="X23"/>
      <c r="Y23"/>
    </row>
    <row r="24" spans="1:25" ht="35" customHeight="1" x14ac:dyDescent="0.35">
      <c r="A24" s="82" t="s">
        <v>68</v>
      </c>
      <c r="B24" s="83">
        <v>186107.38</v>
      </c>
      <c r="C24" s="84">
        <v>142737</v>
      </c>
      <c r="D24" s="84">
        <v>5241</v>
      </c>
      <c r="E24" s="84">
        <v>64898.03</v>
      </c>
      <c r="F24" s="85">
        <v>122862.37</v>
      </c>
      <c r="G24" s="85">
        <v>286986.59999999998</v>
      </c>
      <c r="H24" s="85"/>
      <c r="I24" s="85"/>
      <c r="J24" s="85"/>
      <c r="K24" s="85"/>
      <c r="L24" s="85"/>
      <c r="M24" s="85">
        <v>20967</v>
      </c>
      <c r="N24" s="85"/>
      <c r="O24" s="85"/>
      <c r="P24" s="85"/>
      <c r="Q24" s="86">
        <f>25000+5000</f>
        <v>30000</v>
      </c>
      <c r="R24" s="87">
        <f t="shared" si="0"/>
        <v>859799.38</v>
      </c>
      <c r="S24"/>
      <c r="T24"/>
      <c r="U24"/>
      <c r="V24"/>
      <c r="W24"/>
      <c r="X24"/>
      <c r="Y24"/>
    </row>
    <row r="25" spans="1:25" ht="35" customHeight="1" x14ac:dyDescent="0.35">
      <c r="A25" s="82" t="s">
        <v>69</v>
      </c>
      <c r="B25" s="83"/>
      <c r="C25" s="84"/>
      <c r="D25" s="84"/>
      <c r="E25" s="84"/>
      <c r="F25" s="85"/>
      <c r="G25" s="85"/>
      <c r="H25" s="85">
        <v>10193.69</v>
      </c>
      <c r="I25" s="85">
        <v>21798</v>
      </c>
      <c r="J25" s="85"/>
      <c r="K25" s="85"/>
      <c r="L25" s="85">
        <v>10060</v>
      </c>
      <c r="M25" s="85"/>
      <c r="N25" s="85"/>
      <c r="O25" s="85"/>
      <c r="P25" s="85">
        <v>5817</v>
      </c>
      <c r="Q25" s="86"/>
      <c r="R25" s="87">
        <f t="shared" si="0"/>
        <v>47868.69</v>
      </c>
      <c r="S25"/>
      <c r="T25"/>
      <c r="U25"/>
      <c r="V25"/>
      <c r="W25"/>
      <c r="X25"/>
      <c r="Y25"/>
    </row>
    <row r="26" spans="1:25" ht="35" customHeight="1" x14ac:dyDescent="0.35">
      <c r="A26" s="82" t="s">
        <v>70</v>
      </c>
      <c r="B26" s="83"/>
      <c r="C26" s="84"/>
      <c r="D26" s="84"/>
      <c r="E26" s="84">
        <f>107451.88+66191.65</f>
        <v>173643.53</v>
      </c>
      <c r="F26" s="85">
        <v>88877.94</v>
      </c>
      <c r="G26" s="85">
        <v>62626.86</v>
      </c>
      <c r="H26" s="85"/>
      <c r="I26" s="85"/>
      <c r="J26" s="85"/>
      <c r="K26" s="85"/>
      <c r="L26" s="85"/>
      <c r="M26" s="85"/>
      <c r="N26" s="85"/>
      <c r="O26" s="85"/>
      <c r="P26" s="85"/>
      <c r="Q26" s="86"/>
      <c r="R26" s="87">
        <f t="shared" si="0"/>
        <v>325148.32999999996</v>
      </c>
      <c r="S26"/>
      <c r="T26"/>
      <c r="U26"/>
      <c r="V26"/>
      <c r="W26"/>
      <c r="X26"/>
      <c r="Y26"/>
    </row>
    <row r="27" spans="1:25" ht="35" customHeight="1" x14ac:dyDescent="0.35">
      <c r="A27" s="82" t="s">
        <v>71</v>
      </c>
      <c r="B27" s="83">
        <v>9560</v>
      </c>
      <c r="C27" s="84"/>
      <c r="D27" s="84"/>
      <c r="E27" s="84">
        <f>9000+12928.2</f>
        <v>21928.2</v>
      </c>
      <c r="F27" s="85">
        <v>102309.45</v>
      </c>
      <c r="G27" s="85">
        <v>104438.38</v>
      </c>
      <c r="H27" s="85"/>
      <c r="I27" s="85"/>
      <c r="J27" s="85"/>
      <c r="K27" s="85"/>
      <c r="L27" s="85"/>
      <c r="M27" s="85">
        <v>5000</v>
      </c>
      <c r="N27" s="85"/>
      <c r="O27" s="85"/>
      <c r="P27" s="85"/>
      <c r="Q27" s="86">
        <v>72000</v>
      </c>
      <c r="R27" s="87">
        <f t="shared" si="0"/>
        <v>315236.03000000003</v>
      </c>
      <c r="S27"/>
      <c r="T27"/>
      <c r="U27"/>
      <c r="V27"/>
      <c r="W27"/>
      <c r="X27"/>
      <c r="Y27"/>
    </row>
    <row r="28" spans="1:25" ht="35" customHeight="1" x14ac:dyDescent="0.35">
      <c r="A28" s="82" t="s">
        <v>72</v>
      </c>
      <c r="B28" s="83">
        <v>300000</v>
      </c>
      <c r="C28" s="84">
        <v>309864</v>
      </c>
      <c r="D28" s="84"/>
      <c r="E28" s="84">
        <f>74581.71+16381.06+27167.63</f>
        <v>118130.40000000001</v>
      </c>
      <c r="F28" s="85">
        <v>74983.31</v>
      </c>
      <c r="G28" s="85">
        <v>357131.51</v>
      </c>
      <c r="H28" s="85"/>
      <c r="I28" s="85"/>
      <c r="J28" s="85"/>
      <c r="K28" s="85">
        <v>64997.36</v>
      </c>
      <c r="L28" s="85"/>
      <c r="M28" s="85">
        <v>45481.5</v>
      </c>
      <c r="N28" s="85">
        <v>44314.84</v>
      </c>
      <c r="O28" s="85"/>
      <c r="P28" s="85"/>
      <c r="Q28" s="86">
        <v>120000</v>
      </c>
      <c r="R28" s="87">
        <f t="shared" si="0"/>
        <v>1434902.9200000002</v>
      </c>
      <c r="S28"/>
      <c r="T28"/>
      <c r="U28"/>
      <c r="V28"/>
      <c r="W28"/>
      <c r="X28"/>
      <c r="Y28"/>
    </row>
    <row r="29" spans="1:25" ht="35" customHeight="1" x14ac:dyDescent="0.35">
      <c r="A29" s="82" t="s">
        <v>73</v>
      </c>
      <c r="B29" s="83">
        <v>65641.33</v>
      </c>
      <c r="C29" s="84"/>
      <c r="D29" s="84"/>
      <c r="E29" s="84">
        <v>69240.649999999994</v>
      </c>
      <c r="F29" s="85">
        <v>2822.24</v>
      </c>
      <c r="G29" s="85">
        <v>421841.1</v>
      </c>
      <c r="H29" s="85">
        <v>20089.8</v>
      </c>
      <c r="I29" s="85"/>
      <c r="J29" s="85"/>
      <c r="K29" s="85"/>
      <c r="L29" s="85"/>
      <c r="M29" s="85"/>
      <c r="N29" s="85"/>
      <c r="O29" s="85"/>
      <c r="P29" s="85"/>
      <c r="Q29" s="86"/>
      <c r="R29" s="87">
        <f t="shared" si="0"/>
        <v>579635.12</v>
      </c>
      <c r="S29"/>
      <c r="T29"/>
      <c r="U29"/>
      <c r="V29"/>
      <c r="W29"/>
      <c r="X29"/>
      <c r="Y29"/>
    </row>
    <row r="30" spans="1:25" ht="35" customHeight="1" x14ac:dyDescent="0.35">
      <c r="A30" s="82" t="s">
        <v>74</v>
      </c>
      <c r="B30" s="83">
        <v>86893.04</v>
      </c>
      <c r="C30" s="84"/>
      <c r="D30" s="84">
        <v>35546</v>
      </c>
      <c r="E30" s="84">
        <v>12730.54</v>
      </c>
      <c r="F30" s="85"/>
      <c r="G30" s="85"/>
      <c r="H30" s="85"/>
      <c r="I30" s="85">
        <v>47316</v>
      </c>
      <c r="J30" s="85">
        <v>46224</v>
      </c>
      <c r="K30" s="85">
        <v>278273.55</v>
      </c>
      <c r="L30" s="85">
        <v>66883</v>
      </c>
      <c r="M30" s="85"/>
      <c r="N30" s="85">
        <v>61923.26</v>
      </c>
      <c r="O30" s="85">
        <v>12920</v>
      </c>
      <c r="P30" s="85"/>
      <c r="Q30" s="86"/>
      <c r="R30" s="87">
        <f t="shared" si="0"/>
        <v>648709.39</v>
      </c>
      <c r="S30"/>
      <c r="T30"/>
      <c r="U30"/>
      <c r="V30"/>
      <c r="W30"/>
      <c r="X30"/>
      <c r="Y30"/>
    </row>
    <row r="31" spans="1:25" ht="35" customHeight="1" x14ac:dyDescent="0.35">
      <c r="A31" s="82" t="s">
        <v>75</v>
      </c>
      <c r="B31" s="83">
        <v>213000</v>
      </c>
      <c r="C31" s="84"/>
      <c r="D31" s="84"/>
      <c r="E31" s="84">
        <f>70131.85+66112.49</f>
        <v>136244.34000000003</v>
      </c>
      <c r="F31" s="85">
        <v>149991.89000000001</v>
      </c>
      <c r="G31" s="85">
        <v>76784</v>
      </c>
      <c r="H31" s="85"/>
      <c r="I31" s="85"/>
      <c r="J31" s="85"/>
      <c r="K31" s="85"/>
      <c r="L31" s="85"/>
      <c r="M31" s="85">
        <v>17000</v>
      </c>
      <c r="N31" s="85"/>
      <c r="O31" s="85"/>
      <c r="P31" s="85"/>
      <c r="Q31" s="86"/>
      <c r="R31" s="87">
        <f t="shared" si="0"/>
        <v>593020.23</v>
      </c>
      <c r="S31"/>
      <c r="T31"/>
      <c r="U31"/>
      <c r="V31"/>
      <c r="W31"/>
      <c r="X31"/>
      <c r="Y31"/>
    </row>
    <row r="32" spans="1:25" ht="35" customHeight="1" x14ac:dyDescent="0.35">
      <c r="A32" s="82" t="s">
        <v>76</v>
      </c>
      <c r="B32" s="83"/>
      <c r="C32" s="84"/>
      <c r="D32" s="84"/>
      <c r="E32" s="84">
        <v>162743.9</v>
      </c>
      <c r="F32" s="85">
        <v>204894.76</v>
      </c>
      <c r="G32" s="85">
        <v>29359</v>
      </c>
      <c r="H32" s="85"/>
      <c r="I32" s="85"/>
      <c r="J32" s="85"/>
      <c r="K32" s="85"/>
      <c r="L32" s="85"/>
      <c r="M32" s="85">
        <v>30000</v>
      </c>
      <c r="N32" s="85"/>
      <c r="O32" s="85"/>
      <c r="P32" s="85"/>
      <c r="Q32" s="86"/>
      <c r="R32" s="87">
        <f t="shared" si="0"/>
        <v>426997.66000000003</v>
      </c>
      <c r="S32"/>
      <c r="T32"/>
      <c r="U32"/>
      <c r="V32"/>
      <c r="W32"/>
      <c r="X32"/>
      <c r="Y32"/>
    </row>
    <row r="33" spans="1:25" ht="35" customHeight="1" x14ac:dyDescent="0.35">
      <c r="A33" s="88" t="s">
        <v>77</v>
      </c>
      <c r="B33" s="83"/>
      <c r="C33" s="84"/>
      <c r="D33" s="84"/>
      <c r="E33" s="84">
        <f>30000+16220.62</f>
        <v>46220.62</v>
      </c>
      <c r="F33" s="85">
        <v>80839.11</v>
      </c>
      <c r="G33" s="85">
        <v>14997</v>
      </c>
      <c r="H33" s="85"/>
      <c r="I33" s="85"/>
      <c r="J33" s="85"/>
      <c r="K33" s="85"/>
      <c r="L33" s="85"/>
      <c r="M33" s="85"/>
      <c r="N33" s="85"/>
      <c r="O33" s="85"/>
      <c r="P33" s="85"/>
      <c r="Q33" s="86"/>
      <c r="R33" s="87">
        <f t="shared" si="0"/>
        <v>142056.73000000001</v>
      </c>
      <c r="S33"/>
      <c r="T33"/>
      <c r="U33"/>
      <c r="V33"/>
      <c r="W33"/>
      <c r="X33"/>
      <c r="Y33"/>
    </row>
    <row r="34" spans="1:25" ht="35" customHeight="1" x14ac:dyDescent="0.35">
      <c r="A34" s="88" t="s">
        <v>78</v>
      </c>
      <c r="B34" s="83"/>
      <c r="C34" s="84"/>
      <c r="D34" s="84"/>
      <c r="E34" s="84"/>
      <c r="F34" s="85"/>
      <c r="G34" s="85">
        <v>29999</v>
      </c>
      <c r="H34" s="85">
        <v>10000</v>
      </c>
      <c r="I34" s="85"/>
      <c r="J34" s="85"/>
      <c r="K34" s="85"/>
      <c r="L34" s="85"/>
      <c r="M34" s="85"/>
      <c r="N34" s="85"/>
      <c r="O34" s="85"/>
      <c r="P34" s="85"/>
      <c r="Q34" s="86"/>
      <c r="R34" s="87">
        <f t="shared" si="0"/>
        <v>39999</v>
      </c>
      <c r="S34"/>
      <c r="T34"/>
      <c r="U34"/>
      <c r="V34"/>
      <c r="W34"/>
      <c r="X34"/>
      <c r="Y34"/>
    </row>
    <row r="35" spans="1:25" ht="35" customHeight="1" x14ac:dyDescent="0.35">
      <c r="A35" s="82" t="s">
        <v>79</v>
      </c>
      <c r="B35" s="83">
        <v>279983.24</v>
      </c>
      <c r="C35" s="84">
        <v>72000</v>
      </c>
      <c r="D35" s="84"/>
      <c r="E35" s="84"/>
      <c r="F35" s="85">
        <v>10000</v>
      </c>
      <c r="G35" s="85">
        <v>30000</v>
      </c>
      <c r="H35" s="85"/>
      <c r="I35" s="85"/>
      <c r="J35" s="85"/>
      <c r="K35" s="85"/>
      <c r="L35" s="85"/>
      <c r="M35" s="85">
        <v>22750.080000000002</v>
      </c>
      <c r="N35" s="85">
        <v>20000</v>
      </c>
      <c r="O35" s="85"/>
      <c r="P35" s="85"/>
      <c r="Q35" s="86"/>
      <c r="R35" s="87">
        <f t="shared" si="0"/>
        <v>434733.32</v>
      </c>
      <c r="S35"/>
      <c r="T35"/>
      <c r="U35"/>
      <c r="V35"/>
      <c r="W35"/>
      <c r="X35"/>
      <c r="Y35"/>
    </row>
    <row r="36" spans="1:25" ht="35" customHeight="1" x14ac:dyDescent="0.35">
      <c r="A36" s="82" t="s">
        <v>80</v>
      </c>
      <c r="B36" s="83"/>
      <c r="C36" s="84"/>
      <c r="D36" s="84"/>
      <c r="E36" s="84">
        <v>11466.98</v>
      </c>
      <c r="F36" s="85"/>
      <c r="G36" s="85">
        <v>177450.62</v>
      </c>
      <c r="H36" s="85">
        <v>5082.3999999999996</v>
      </c>
      <c r="I36" s="85"/>
      <c r="J36" s="85"/>
      <c r="K36" s="85"/>
      <c r="L36" s="85"/>
      <c r="M36" s="85"/>
      <c r="N36" s="85">
        <v>15853.93</v>
      </c>
      <c r="O36" s="85"/>
      <c r="P36" s="85"/>
      <c r="Q36" s="86"/>
      <c r="R36" s="87">
        <f t="shared" si="0"/>
        <v>209853.93</v>
      </c>
      <c r="S36"/>
      <c r="T36"/>
      <c r="U36"/>
      <c r="V36"/>
      <c r="W36"/>
      <c r="X36"/>
      <c r="Y36"/>
    </row>
    <row r="37" spans="1:25" ht="35" customHeight="1" x14ac:dyDescent="0.35">
      <c r="A37" s="82" t="s">
        <v>81</v>
      </c>
      <c r="B37" s="83">
        <v>380471.48</v>
      </c>
      <c r="C37" s="84">
        <v>321900</v>
      </c>
      <c r="D37" s="84"/>
      <c r="E37" s="84">
        <v>57258.26</v>
      </c>
      <c r="F37" s="85">
        <v>213133.59</v>
      </c>
      <c r="G37" s="85">
        <v>378484.54</v>
      </c>
      <c r="H37" s="85">
        <v>8629.26</v>
      </c>
      <c r="I37" s="85"/>
      <c r="J37" s="85"/>
      <c r="K37" s="85"/>
      <c r="L37" s="85"/>
      <c r="M37" s="85">
        <v>63031.839999999997</v>
      </c>
      <c r="N37" s="85">
        <v>1446.72</v>
      </c>
      <c r="O37" s="85">
        <v>430</v>
      </c>
      <c r="P37" s="85"/>
      <c r="Q37" s="86">
        <v>120000</v>
      </c>
      <c r="R37" s="87">
        <f t="shared" si="0"/>
        <v>1544785.69</v>
      </c>
      <c r="S37"/>
      <c r="T37"/>
      <c r="U37"/>
      <c r="V37"/>
      <c r="W37"/>
      <c r="X37"/>
      <c r="Y37"/>
    </row>
    <row r="38" spans="1:25" ht="35" customHeight="1" x14ac:dyDescent="0.35">
      <c r="A38" s="82" t="s">
        <v>82</v>
      </c>
      <c r="B38" s="83">
        <v>249800</v>
      </c>
      <c r="C38" s="84">
        <v>72000</v>
      </c>
      <c r="D38" s="84"/>
      <c r="E38" s="84"/>
      <c r="F38" s="85">
        <v>3200</v>
      </c>
      <c r="G38" s="85">
        <v>87000.1</v>
      </c>
      <c r="H38" s="85"/>
      <c r="I38" s="85"/>
      <c r="J38" s="85"/>
      <c r="K38" s="85"/>
      <c r="L38" s="85"/>
      <c r="M38" s="85">
        <v>24561</v>
      </c>
      <c r="N38" s="85"/>
      <c r="O38" s="85" t="s">
        <v>83</v>
      </c>
      <c r="P38" s="85"/>
      <c r="Q38" s="86"/>
      <c r="R38" s="87">
        <f t="shared" si="0"/>
        <v>436561.1</v>
      </c>
      <c r="S38"/>
      <c r="T38"/>
      <c r="U38"/>
      <c r="V38"/>
      <c r="W38"/>
      <c r="X38"/>
      <c r="Y38"/>
    </row>
    <row r="39" spans="1:25" ht="35" customHeight="1" x14ac:dyDescent="0.35">
      <c r="A39" s="82" t="s">
        <v>84</v>
      </c>
      <c r="B39" s="83">
        <v>601462.94999999995</v>
      </c>
      <c r="C39" s="84">
        <v>126000</v>
      </c>
      <c r="D39" s="84"/>
      <c r="E39" s="84"/>
      <c r="F39" s="85">
        <v>88332.29</v>
      </c>
      <c r="G39" s="85">
        <v>80000</v>
      </c>
      <c r="H39" s="85"/>
      <c r="I39" s="85"/>
      <c r="J39" s="85"/>
      <c r="K39" s="85"/>
      <c r="L39" s="85"/>
      <c r="M39" s="85">
        <v>57122.75</v>
      </c>
      <c r="N39" s="85"/>
      <c r="O39" s="85"/>
      <c r="P39" s="85"/>
      <c r="Q39" s="86">
        <v>45000</v>
      </c>
      <c r="R39" s="87">
        <f t="shared" si="0"/>
        <v>997917.99</v>
      </c>
      <c r="S39"/>
      <c r="T39"/>
      <c r="U39"/>
      <c r="V39"/>
      <c r="W39"/>
      <c r="X39"/>
      <c r="Y39"/>
    </row>
    <row r="40" spans="1:25" ht="35" customHeight="1" x14ac:dyDescent="0.35">
      <c r="A40" s="82" t="s">
        <v>85</v>
      </c>
      <c r="B40" s="83">
        <v>30000</v>
      </c>
      <c r="C40" s="84">
        <v>48000</v>
      </c>
      <c r="D40" s="84"/>
      <c r="E40" s="84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6"/>
      <c r="R40" s="87">
        <f t="shared" si="0"/>
        <v>78000</v>
      </c>
      <c r="S40"/>
      <c r="T40"/>
      <c r="U40"/>
      <c r="V40"/>
      <c r="W40"/>
      <c r="X40"/>
      <c r="Y40"/>
    </row>
    <row r="41" spans="1:25" ht="35" customHeight="1" x14ac:dyDescent="0.35">
      <c r="A41" s="82" t="s">
        <v>86</v>
      </c>
      <c r="B41" s="83"/>
      <c r="C41" s="84"/>
      <c r="D41" s="84"/>
      <c r="E41" s="84"/>
      <c r="F41" s="85"/>
      <c r="G41" s="85">
        <v>232674.17</v>
      </c>
      <c r="H41" s="85"/>
      <c r="I41" s="85"/>
      <c r="J41" s="85"/>
      <c r="K41" s="85"/>
      <c r="L41" s="85"/>
      <c r="M41" s="85"/>
      <c r="N41" s="85"/>
      <c r="O41" s="85"/>
      <c r="P41" s="85"/>
      <c r="Q41" s="86"/>
      <c r="R41" s="87">
        <f t="shared" si="0"/>
        <v>232674.17</v>
      </c>
      <c r="S41"/>
      <c r="T41"/>
      <c r="U41"/>
      <c r="V41"/>
      <c r="W41"/>
      <c r="X41"/>
      <c r="Y41"/>
    </row>
    <row r="42" spans="1:25" ht="35" customHeight="1" x14ac:dyDescent="0.35">
      <c r="A42" s="82" t="s">
        <v>87</v>
      </c>
      <c r="B42" s="83"/>
      <c r="C42" s="84"/>
      <c r="D42" s="84"/>
      <c r="E42" s="84"/>
      <c r="F42" s="85"/>
      <c r="G42" s="85">
        <v>80000</v>
      </c>
      <c r="H42" s="85"/>
      <c r="I42" s="85"/>
      <c r="J42" s="85"/>
      <c r="K42" s="85"/>
      <c r="L42" s="85"/>
      <c r="M42" s="85"/>
      <c r="N42" s="85"/>
      <c r="O42" s="85"/>
      <c r="P42" s="85"/>
      <c r="Q42" s="86"/>
      <c r="R42" s="87">
        <f t="shared" si="0"/>
        <v>80000</v>
      </c>
      <c r="S42"/>
      <c r="T42"/>
      <c r="U42"/>
      <c r="V42"/>
      <c r="W42"/>
      <c r="X42"/>
      <c r="Y42"/>
    </row>
    <row r="43" spans="1:25" ht="35" customHeight="1" x14ac:dyDescent="0.35">
      <c r="A43" s="82" t="s">
        <v>88</v>
      </c>
      <c r="B43" s="83"/>
      <c r="C43" s="84">
        <v>72000</v>
      </c>
      <c r="D43" s="84"/>
      <c r="E43" s="84"/>
      <c r="F43" s="85">
        <v>60000</v>
      </c>
      <c r="G43" s="85">
        <v>220000</v>
      </c>
      <c r="H43" s="85"/>
      <c r="I43" s="85"/>
      <c r="J43" s="85"/>
      <c r="K43" s="85"/>
      <c r="L43" s="85"/>
      <c r="M43" s="85">
        <v>24561</v>
      </c>
      <c r="N43" s="85"/>
      <c r="O43" s="85"/>
      <c r="P43" s="85"/>
      <c r="Q43" s="86">
        <v>60000</v>
      </c>
      <c r="R43" s="87">
        <f t="shared" si="0"/>
        <v>436561</v>
      </c>
      <c r="S43"/>
      <c r="T43"/>
      <c r="U43"/>
      <c r="V43"/>
      <c r="W43"/>
      <c r="X43"/>
      <c r="Y43"/>
    </row>
    <row r="44" spans="1:25" ht="35" customHeight="1" x14ac:dyDescent="0.35">
      <c r="A44" s="82" t="s">
        <v>89</v>
      </c>
      <c r="B44" s="83"/>
      <c r="C44" s="84"/>
      <c r="D44" s="84"/>
      <c r="E44" s="84">
        <v>30000</v>
      </c>
      <c r="F44" s="85"/>
      <c r="G44" s="85">
        <v>41000</v>
      </c>
      <c r="H44" s="85"/>
      <c r="I44" s="85"/>
      <c r="J44" s="85"/>
      <c r="K44" s="85"/>
      <c r="L44" s="85"/>
      <c r="M44" s="85"/>
      <c r="N44" s="85"/>
      <c r="O44" s="85"/>
      <c r="P44" s="85"/>
      <c r="Q44" s="86"/>
      <c r="R44" s="87">
        <f t="shared" si="0"/>
        <v>71000</v>
      </c>
      <c r="S44"/>
      <c r="T44"/>
      <c r="U44"/>
      <c r="V44"/>
      <c r="W44"/>
      <c r="X44"/>
      <c r="Y44"/>
    </row>
    <row r="45" spans="1:25" ht="35" customHeight="1" x14ac:dyDescent="0.35">
      <c r="A45" s="90" t="s">
        <v>90</v>
      </c>
      <c r="B45" s="83">
        <v>8062.22</v>
      </c>
      <c r="C45" s="84"/>
      <c r="D45" s="84"/>
      <c r="E45" s="84">
        <v>50053.66</v>
      </c>
      <c r="F45" s="85">
        <v>82771.990000000005</v>
      </c>
      <c r="G45" s="85">
        <v>131762.13</v>
      </c>
      <c r="H45" s="85"/>
      <c r="I45" s="85"/>
      <c r="J45" s="85"/>
      <c r="K45" s="85"/>
      <c r="L45" s="85"/>
      <c r="M45" s="85"/>
      <c r="N45" s="85"/>
      <c r="O45" s="85"/>
      <c r="P45" s="85"/>
      <c r="Q45" s="86"/>
      <c r="R45" s="87">
        <f t="shared" si="0"/>
        <v>272650</v>
      </c>
      <c r="S45"/>
      <c r="T45"/>
      <c r="U45"/>
      <c r="V45"/>
      <c r="W45"/>
      <c r="X45"/>
      <c r="Y45"/>
    </row>
    <row r="46" spans="1:25" ht="35" customHeight="1" x14ac:dyDescent="0.35">
      <c r="A46" s="90" t="s">
        <v>91</v>
      </c>
      <c r="B46" s="83">
        <v>14122.14</v>
      </c>
      <c r="C46" s="84"/>
      <c r="D46" s="84"/>
      <c r="E46" s="84">
        <v>5199.18</v>
      </c>
      <c r="F46" s="85">
        <v>60678.68</v>
      </c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6"/>
      <c r="R46" s="87">
        <f t="shared" si="0"/>
        <v>80000</v>
      </c>
      <c r="S46"/>
      <c r="T46"/>
      <c r="U46"/>
      <c r="V46"/>
      <c r="W46"/>
      <c r="X46"/>
      <c r="Y46"/>
    </row>
    <row r="47" spans="1:25" ht="35" customHeight="1" x14ac:dyDescent="0.35">
      <c r="A47" s="90" t="s">
        <v>92</v>
      </c>
      <c r="B47" s="83"/>
      <c r="C47" s="84"/>
      <c r="D47" s="84"/>
      <c r="E47" s="84">
        <v>2500</v>
      </c>
      <c r="F47" s="85"/>
      <c r="G47" s="85">
        <v>174100</v>
      </c>
      <c r="H47" s="85">
        <v>15000</v>
      </c>
      <c r="I47" s="85"/>
      <c r="J47" s="85"/>
      <c r="K47" s="85"/>
      <c r="L47" s="85"/>
      <c r="M47" s="85"/>
      <c r="N47" s="85"/>
      <c r="O47" s="85"/>
      <c r="P47" s="85"/>
      <c r="Q47" s="86"/>
      <c r="R47" s="87">
        <f t="shared" si="0"/>
        <v>191600</v>
      </c>
      <c r="S47"/>
      <c r="T47"/>
      <c r="U47"/>
      <c r="V47"/>
      <c r="W47"/>
      <c r="X47"/>
      <c r="Y47"/>
    </row>
    <row r="48" spans="1:25" ht="35" customHeight="1" x14ac:dyDescent="0.35">
      <c r="A48" s="90" t="s">
        <v>93</v>
      </c>
      <c r="B48" s="83">
        <v>30000</v>
      </c>
      <c r="C48" s="84" t="s">
        <v>60</v>
      </c>
      <c r="D48" s="84"/>
      <c r="E48" s="84">
        <v>14885.88</v>
      </c>
      <c r="F48" s="85">
        <v>131114.12</v>
      </c>
      <c r="G48" s="85"/>
      <c r="H48" s="85"/>
      <c r="I48" s="85"/>
      <c r="J48" s="85"/>
      <c r="K48" s="85"/>
      <c r="L48" s="85"/>
      <c r="M48" s="85">
        <v>100000</v>
      </c>
      <c r="N48" s="85"/>
      <c r="O48" s="85"/>
      <c r="P48" s="85"/>
      <c r="Q48" s="86"/>
      <c r="R48" s="87">
        <f t="shared" si="0"/>
        <v>276000</v>
      </c>
      <c r="S48"/>
      <c r="T48"/>
      <c r="U48"/>
      <c r="V48"/>
      <c r="W48"/>
      <c r="X48"/>
      <c r="Y48"/>
    </row>
    <row r="49" spans="1:25" ht="35" customHeight="1" x14ac:dyDescent="0.35">
      <c r="A49" s="82" t="s">
        <v>94</v>
      </c>
      <c r="B49" s="83">
        <v>300000</v>
      </c>
      <c r="C49" s="84">
        <v>72000</v>
      </c>
      <c r="D49" s="84"/>
      <c r="E49" s="84"/>
      <c r="F49" s="85"/>
      <c r="G49" s="85">
        <v>40000</v>
      </c>
      <c r="H49" s="85"/>
      <c r="I49" s="85"/>
      <c r="J49" s="85"/>
      <c r="K49" s="85"/>
      <c r="L49" s="85"/>
      <c r="M49" s="85"/>
      <c r="N49" s="85"/>
      <c r="O49" s="85"/>
      <c r="P49" s="85"/>
      <c r="Q49" s="86">
        <v>60000</v>
      </c>
      <c r="R49" s="87">
        <f t="shared" si="0"/>
        <v>472000</v>
      </c>
      <c r="S49"/>
      <c r="T49"/>
      <c r="U49"/>
      <c r="V49"/>
      <c r="W49"/>
      <c r="X49"/>
      <c r="Y49"/>
    </row>
    <row r="50" spans="1:25" ht="35" customHeight="1" x14ac:dyDescent="0.35">
      <c r="A50" s="82" t="s">
        <v>95</v>
      </c>
      <c r="B50" s="83"/>
      <c r="C50" s="84"/>
      <c r="D50" s="84"/>
      <c r="E50" s="84"/>
      <c r="F50" s="85"/>
      <c r="G50" s="85">
        <v>260000</v>
      </c>
      <c r="H50" s="85"/>
      <c r="I50" s="85"/>
      <c r="J50" s="85"/>
      <c r="K50" s="85"/>
      <c r="L50" s="85"/>
      <c r="M50" s="85"/>
      <c r="N50" s="85"/>
      <c r="O50" s="85"/>
      <c r="P50" s="85"/>
      <c r="Q50" s="86"/>
      <c r="R50" s="87">
        <f t="shared" si="0"/>
        <v>260000</v>
      </c>
      <c r="S50"/>
      <c r="T50"/>
      <c r="U50"/>
      <c r="V50"/>
      <c r="W50"/>
      <c r="X50"/>
      <c r="Y50"/>
    </row>
    <row r="51" spans="1:25" ht="35" customHeight="1" x14ac:dyDescent="0.35">
      <c r="A51" s="82" t="s">
        <v>96</v>
      </c>
      <c r="B51" s="83"/>
      <c r="C51" s="84"/>
      <c r="D51" s="84"/>
      <c r="E51" s="84"/>
      <c r="F51" s="85"/>
      <c r="G51" s="85"/>
      <c r="H51" s="85"/>
      <c r="I51" s="85"/>
      <c r="J51" s="85">
        <v>54000</v>
      </c>
      <c r="K51" s="85">
        <v>45000</v>
      </c>
      <c r="L51" s="85"/>
      <c r="M51" s="85"/>
      <c r="N51" s="85">
        <v>44200</v>
      </c>
      <c r="O51" s="85">
        <v>10000</v>
      </c>
      <c r="P51" s="85">
        <v>8536</v>
      </c>
      <c r="Q51" s="86"/>
      <c r="R51" s="87">
        <f t="shared" si="0"/>
        <v>161736</v>
      </c>
      <c r="S51"/>
      <c r="T51"/>
      <c r="U51"/>
      <c r="V51"/>
      <c r="W51"/>
      <c r="X51"/>
      <c r="Y51"/>
    </row>
    <row r="52" spans="1:25" ht="35" customHeight="1" x14ac:dyDescent="0.35">
      <c r="A52" s="82" t="s">
        <v>97</v>
      </c>
      <c r="B52" s="83"/>
      <c r="C52" s="84">
        <v>72000</v>
      </c>
      <c r="D52" s="84"/>
      <c r="E52" s="84"/>
      <c r="F52" s="85">
        <v>100000</v>
      </c>
      <c r="G52" s="85">
        <v>184000</v>
      </c>
      <c r="H52" s="85"/>
      <c r="I52" s="85"/>
      <c r="J52" s="85"/>
      <c r="K52" s="85"/>
      <c r="L52" s="85"/>
      <c r="M52" s="85">
        <v>25587</v>
      </c>
      <c r="N52" s="85">
        <v>50000</v>
      </c>
      <c r="O52" s="85">
        <v>6000</v>
      </c>
      <c r="P52" s="85"/>
      <c r="Q52" s="86"/>
      <c r="R52" s="87">
        <f t="shared" si="0"/>
        <v>437587</v>
      </c>
      <c r="S52"/>
      <c r="T52"/>
      <c r="U52"/>
      <c r="V52"/>
      <c r="W52"/>
      <c r="X52"/>
      <c r="Y52"/>
    </row>
    <row r="53" spans="1:25" ht="35" customHeight="1" x14ac:dyDescent="0.35">
      <c r="A53" s="82" t="s">
        <v>98</v>
      </c>
      <c r="B53" s="83">
        <v>146030</v>
      </c>
      <c r="C53" s="84"/>
      <c r="D53" s="84"/>
      <c r="E53" s="84"/>
      <c r="F53" s="85">
        <v>123500</v>
      </c>
      <c r="G53" s="85"/>
      <c r="H53" s="85"/>
      <c r="I53" s="85"/>
      <c r="J53" s="85"/>
      <c r="K53" s="85"/>
      <c r="L53" s="85"/>
      <c r="M53" s="85"/>
      <c r="N53" s="85">
        <v>73970</v>
      </c>
      <c r="O53" s="85"/>
      <c r="P53" s="85"/>
      <c r="Q53" s="86"/>
      <c r="R53" s="87">
        <f t="shared" si="0"/>
        <v>343500</v>
      </c>
      <c r="S53"/>
      <c r="T53"/>
      <c r="U53"/>
      <c r="V53"/>
      <c r="W53"/>
      <c r="X53"/>
      <c r="Y53"/>
    </row>
    <row r="54" spans="1:25" ht="35" customHeight="1" x14ac:dyDescent="0.35">
      <c r="A54" s="82" t="s">
        <v>99</v>
      </c>
      <c r="B54" s="83"/>
      <c r="C54" s="84"/>
      <c r="D54" s="84"/>
      <c r="E54" s="84"/>
      <c r="F54" s="85">
        <v>50000</v>
      </c>
      <c r="G54" s="85">
        <v>100000</v>
      </c>
      <c r="H54" s="85"/>
      <c r="I54" s="85"/>
      <c r="J54" s="85"/>
      <c r="K54" s="85"/>
      <c r="L54" s="85"/>
      <c r="M54" s="85">
        <v>9000</v>
      </c>
      <c r="N54" s="85">
        <v>55000</v>
      </c>
      <c r="O54" s="85"/>
      <c r="P54" s="85"/>
      <c r="Q54" s="86"/>
      <c r="R54" s="87">
        <f t="shared" si="0"/>
        <v>214000</v>
      </c>
      <c r="S54"/>
      <c r="T54"/>
      <c r="U54"/>
      <c r="V54"/>
      <c r="W54"/>
      <c r="X54"/>
      <c r="Y54"/>
    </row>
    <row r="55" spans="1:25" ht="35" customHeight="1" x14ac:dyDescent="0.35">
      <c r="A55" s="90" t="s">
        <v>100</v>
      </c>
      <c r="B55" s="83">
        <v>20000</v>
      </c>
      <c r="C55" s="84"/>
      <c r="D55" s="84"/>
      <c r="E55" s="84">
        <v>25000</v>
      </c>
      <c r="F55" s="85">
        <v>125000</v>
      </c>
      <c r="G55" s="85">
        <v>130000</v>
      </c>
      <c r="H55" s="85"/>
      <c r="I55" s="85"/>
      <c r="J55" s="85"/>
      <c r="K55" s="85"/>
      <c r="L55" s="85"/>
      <c r="M55" s="85"/>
      <c r="N55" s="85"/>
      <c r="O55" s="85"/>
      <c r="P55" s="85"/>
      <c r="Q55" s="86"/>
      <c r="R55" s="87">
        <f t="shared" si="0"/>
        <v>300000</v>
      </c>
      <c r="S55"/>
      <c r="T55"/>
      <c r="U55"/>
      <c r="V55"/>
      <c r="W55"/>
      <c r="X55"/>
      <c r="Y55"/>
    </row>
    <row r="56" spans="1:25" ht="35" customHeight="1" x14ac:dyDescent="0.35">
      <c r="A56" s="82" t="s">
        <v>101</v>
      </c>
      <c r="B56" s="83"/>
      <c r="C56" s="84"/>
      <c r="D56" s="84"/>
      <c r="E56" s="84"/>
      <c r="F56" s="85"/>
      <c r="G56" s="85"/>
      <c r="H56" s="85"/>
      <c r="I56" s="85">
        <v>343768</v>
      </c>
      <c r="J56" s="85">
        <v>144000</v>
      </c>
      <c r="K56" s="85">
        <v>15000</v>
      </c>
      <c r="L56" s="85"/>
      <c r="M56" s="85"/>
      <c r="N56" s="85">
        <v>10000</v>
      </c>
      <c r="O56" s="85">
        <v>10000</v>
      </c>
      <c r="P56" s="85">
        <v>5440</v>
      </c>
      <c r="Q56" s="86"/>
      <c r="R56" s="87">
        <f t="shared" si="0"/>
        <v>528208</v>
      </c>
      <c r="S56"/>
      <c r="T56"/>
      <c r="U56"/>
      <c r="V56"/>
      <c r="W56"/>
      <c r="X56"/>
      <c r="Y56"/>
    </row>
    <row r="57" spans="1:25" ht="35" customHeight="1" x14ac:dyDescent="0.35">
      <c r="A57" s="82" t="s">
        <v>102</v>
      </c>
      <c r="B57" s="83"/>
      <c r="C57" s="84"/>
      <c r="D57" s="84"/>
      <c r="E57" s="84"/>
      <c r="F57" s="85"/>
      <c r="G57" s="85">
        <v>200000</v>
      </c>
      <c r="H57" s="85"/>
      <c r="I57" s="85"/>
      <c r="J57" s="85"/>
      <c r="K57" s="85"/>
      <c r="L57" s="85"/>
      <c r="M57" s="85"/>
      <c r="N57" s="85"/>
      <c r="O57" s="85"/>
      <c r="P57" s="85"/>
      <c r="Q57" s="86"/>
      <c r="R57" s="87">
        <f t="shared" si="0"/>
        <v>200000</v>
      </c>
      <c r="S57"/>
      <c r="T57"/>
      <c r="U57"/>
      <c r="V57"/>
      <c r="W57"/>
      <c r="X57"/>
      <c r="Y57"/>
    </row>
    <row r="58" spans="1:25" ht="35" customHeight="1" x14ac:dyDescent="0.35">
      <c r="A58" s="82" t="s">
        <v>103</v>
      </c>
      <c r="B58" s="83"/>
      <c r="C58" s="84">
        <v>144000</v>
      </c>
      <c r="D58" s="84"/>
      <c r="E58" s="84"/>
      <c r="F58" s="85"/>
      <c r="G58" s="85">
        <v>90000</v>
      </c>
      <c r="H58" s="85"/>
      <c r="I58" s="85"/>
      <c r="J58" s="85"/>
      <c r="K58" s="85"/>
      <c r="L58" s="85"/>
      <c r="M58" s="85"/>
      <c r="N58" s="85"/>
      <c r="O58" s="85"/>
      <c r="P58" s="85"/>
      <c r="Q58" s="86"/>
      <c r="R58" s="87">
        <f t="shared" si="0"/>
        <v>234000</v>
      </c>
      <c r="S58"/>
      <c r="T58"/>
      <c r="U58"/>
      <c r="V58"/>
      <c r="W58"/>
      <c r="X58"/>
      <c r="Y58"/>
    </row>
    <row r="59" spans="1:25" ht="35" customHeight="1" x14ac:dyDescent="0.35">
      <c r="A59" s="82" t="s">
        <v>104</v>
      </c>
      <c r="B59" s="83"/>
      <c r="C59" s="84"/>
      <c r="D59" s="84"/>
      <c r="E59" s="84"/>
      <c r="F59" s="85"/>
      <c r="G59" s="85"/>
      <c r="H59" s="85"/>
      <c r="I59" s="85"/>
      <c r="J59" s="85"/>
      <c r="K59" s="85"/>
      <c r="L59" s="85"/>
      <c r="M59" s="85">
        <v>212000</v>
      </c>
      <c r="N59" s="85"/>
      <c r="O59" s="85"/>
      <c r="P59" s="85"/>
      <c r="Q59" s="86"/>
      <c r="R59" s="87">
        <f t="shared" si="0"/>
        <v>212000</v>
      </c>
      <c r="S59"/>
      <c r="T59"/>
      <c r="U59"/>
      <c r="V59"/>
      <c r="W59"/>
      <c r="X59"/>
      <c r="Y59"/>
    </row>
    <row r="60" spans="1:25" ht="35" customHeight="1" x14ac:dyDescent="0.35">
      <c r="A60" s="82" t="s">
        <v>105</v>
      </c>
      <c r="B60" s="83"/>
      <c r="C60" s="84"/>
      <c r="D60" s="84"/>
      <c r="E60" s="84"/>
      <c r="F60" s="85">
        <v>17565.63</v>
      </c>
      <c r="G60" s="85">
        <v>118833.43</v>
      </c>
      <c r="H60" s="85"/>
      <c r="I60" s="85"/>
      <c r="J60" s="85"/>
      <c r="K60" s="85"/>
      <c r="L60" s="85"/>
      <c r="M60" s="85">
        <v>30000</v>
      </c>
      <c r="N60" s="85">
        <v>85283.199999999997</v>
      </c>
      <c r="O60" s="85"/>
      <c r="P60" s="85"/>
      <c r="Q60" s="86"/>
      <c r="R60" s="87">
        <f t="shared" si="0"/>
        <v>251682.26</v>
      </c>
      <c r="S60"/>
      <c r="T60"/>
      <c r="U60"/>
      <c r="V60"/>
      <c r="W60"/>
      <c r="X60"/>
      <c r="Y60"/>
    </row>
    <row r="61" spans="1:25" ht="35" customHeight="1" x14ac:dyDescent="0.35">
      <c r="A61" s="90" t="s">
        <v>106</v>
      </c>
      <c r="B61" s="83">
        <v>60207</v>
      </c>
      <c r="C61" s="84"/>
      <c r="D61" s="84"/>
      <c r="E61" s="84"/>
      <c r="F61" s="85">
        <v>135665</v>
      </c>
      <c r="G61" s="85"/>
      <c r="H61" s="85"/>
      <c r="I61" s="85"/>
      <c r="J61" s="85"/>
      <c r="K61" s="85"/>
      <c r="L61" s="85"/>
      <c r="M61" s="85">
        <v>20000</v>
      </c>
      <c r="N61" s="85">
        <v>34128</v>
      </c>
      <c r="O61" s="85"/>
      <c r="P61" s="85"/>
      <c r="Q61" s="86"/>
      <c r="R61" s="87">
        <f t="shared" si="0"/>
        <v>250000</v>
      </c>
      <c r="S61"/>
      <c r="T61"/>
      <c r="U61"/>
      <c r="V61"/>
      <c r="W61"/>
      <c r="X61"/>
      <c r="Y61"/>
    </row>
    <row r="62" spans="1:25" ht="35" customHeight="1" x14ac:dyDescent="0.35">
      <c r="A62" s="82" t="s">
        <v>107</v>
      </c>
      <c r="B62" s="83"/>
      <c r="C62" s="84">
        <v>72000</v>
      </c>
      <c r="D62" s="84"/>
      <c r="E62" s="84"/>
      <c r="F62" s="85">
        <v>50000</v>
      </c>
      <c r="G62" s="85">
        <v>170000</v>
      </c>
      <c r="H62" s="85"/>
      <c r="I62" s="85"/>
      <c r="J62" s="85"/>
      <c r="K62" s="85"/>
      <c r="L62" s="85"/>
      <c r="M62" s="85"/>
      <c r="N62" s="85"/>
      <c r="O62" s="85"/>
      <c r="P62" s="85"/>
      <c r="Q62" s="86">
        <v>60000</v>
      </c>
      <c r="R62" s="87">
        <f t="shared" si="0"/>
        <v>352000</v>
      </c>
      <c r="S62"/>
      <c r="T62"/>
      <c r="U62"/>
      <c r="V62"/>
      <c r="W62"/>
      <c r="X62"/>
      <c r="Y62"/>
    </row>
    <row r="63" spans="1:25" ht="35" customHeight="1" x14ac:dyDescent="0.35">
      <c r="A63" s="82" t="s">
        <v>108</v>
      </c>
      <c r="B63" s="83"/>
      <c r="C63" s="84">
        <f>264000+60000+18000+18000</f>
        <v>360000</v>
      </c>
      <c r="D63" s="84"/>
      <c r="E63" s="84">
        <v>3180.45</v>
      </c>
      <c r="F63" s="86">
        <f>66819.55+60000</f>
        <v>126819.55</v>
      </c>
      <c r="G63" s="85">
        <f>1290000+80000+100000</f>
        <v>1470000</v>
      </c>
      <c r="H63" s="85"/>
      <c r="I63" s="85"/>
      <c r="J63" s="85"/>
      <c r="K63" s="85"/>
      <c r="L63" s="85"/>
      <c r="M63" s="85">
        <f>139720.45+25513.55</f>
        <v>165234</v>
      </c>
      <c r="N63" s="85"/>
      <c r="O63" s="85"/>
      <c r="P63" s="85"/>
      <c r="Q63" s="86"/>
      <c r="R63" s="87">
        <f t="shared" si="0"/>
        <v>2125234</v>
      </c>
      <c r="S63"/>
      <c r="T63"/>
      <c r="U63"/>
      <c r="V63"/>
      <c r="W63"/>
      <c r="X63"/>
      <c r="Y63"/>
    </row>
    <row r="64" spans="1:25" ht="35" customHeight="1" x14ac:dyDescent="0.35">
      <c r="A64" s="82" t="s">
        <v>109</v>
      </c>
      <c r="B64" s="83"/>
      <c r="C64" s="84"/>
      <c r="D64" s="84"/>
      <c r="E64" s="84"/>
      <c r="F64" s="85"/>
      <c r="G64" s="85">
        <v>260000</v>
      </c>
      <c r="H64" s="85"/>
      <c r="I64" s="85"/>
      <c r="J64" s="85"/>
      <c r="K64" s="85"/>
      <c r="L64" s="85"/>
      <c r="M64" s="85"/>
      <c r="N64" s="85"/>
      <c r="O64" s="85"/>
      <c r="P64" s="85"/>
      <c r="Q64" s="86"/>
      <c r="R64" s="87">
        <f t="shared" si="0"/>
        <v>260000</v>
      </c>
      <c r="S64"/>
      <c r="T64"/>
      <c r="U64"/>
      <c r="V64"/>
      <c r="W64"/>
      <c r="X64"/>
      <c r="Y64"/>
    </row>
    <row r="65" spans="1:25" ht="35" customHeight="1" x14ac:dyDescent="0.35">
      <c r="A65" s="90" t="s">
        <v>110</v>
      </c>
      <c r="B65" s="83">
        <v>12395</v>
      </c>
      <c r="C65" s="84"/>
      <c r="D65" s="84"/>
      <c r="E65" s="84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6"/>
      <c r="R65" s="87">
        <f>SUM(B65:Q65)</f>
        <v>12395</v>
      </c>
      <c r="S65"/>
      <c r="T65"/>
      <c r="U65"/>
      <c r="V65"/>
      <c r="W65"/>
      <c r="X65"/>
      <c r="Y65"/>
    </row>
    <row r="66" spans="1:25" ht="35" customHeight="1" x14ac:dyDescent="0.35">
      <c r="A66" s="140" t="s">
        <v>111</v>
      </c>
      <c r="B66" s="83">
        <v>34347</v>
      </c>
      <c r="C66" s="84"/>
      <c r="D66" s="84"/>
      <c r="E66" s="84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6"/>
      <c r="R66" s="87">
        <f>SUM(B66:Q66)</f>
        <v>34347</v>
      </c>
      <c r="S66"/>
      <c r="T66"/>
      <c r="U66"/>
      <c r="V66"/>
      <c r="W66"/>
      <c r="X66"/>
      <c r="Y66"/>
    </row>
    <row r="67" spans="1:25" ht="35" customHeight="1" x14ac:dyDescent="0.35">
      <c r="A67" s="90" t="s">
        <v>112</v>
      </c>
      <c r="B67" s="83"/>
      <c r="C67" s="84"/>
      <c r="D67" s="84"/>
      <c r="E67" s="84">
        <v>5704.72</v>
      </c>
      <c r="F67" s="85">
        <v>92379.16</v>
      </c>
      <c r="G67" s="85"/>
      <c r="H67" s="85"/>
      <c r="I67" s="85"/>
      <c r="J67" s="85"/>
      <c r="K67" s="85"/>
      <c r="L67" s="85"/>
      <c r="M67" s="85">
        <v>50000</v>
      </c>
      <c r="N67" s="85">
        <v>104916.12</v>
      </c>
      <c r="O67" s="85"/>
      <c r="P67" s="85"/>
      <c r="Q67" s="86"/>
      <c r="R67" s="87">
        <f t="shared" ref="R67" si="2">SUM(B67:Q67)</f>
        <v>253000</v>
      </c>
      <c r="S67"/>
      <c r="T67"/>
      <c r="U67"/>
      <c r="V67"/>
      <c r="W67"/>
      <c r="X67"/>
      <c r="Y67"/>
    </row>
    <row r="68" spans="1:25" ht="35" customHeight="1" x14ac:dyDescent="0.35">
      <c r="A68" s="90" t="s">
        <v>113</v>
      </c>
      <c r="B68" s="83"/>
      <c r="C68" s="84"/>
      <c r="D68" s="84"/>
      <c r="E68" s="84"/>
      <c r="F68" s="85">
        <f>30000+30000+40000</f>
        <v>100000</v>
      </c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6"/>
      <c r="R68" s="87">
        <v>100000</v>
      </c>
      <c r="S68"/>
      <c r="T68"/>
      <c r="U68"/>
      <c r="V68"/>
      <c r="W68"/>
      <c r="X68"/>
      <c r="Y68"/>
    </row>
    <row r="69" spans="1:25" ht="35" customHeight="1" x14ac:dyDescent="0.35">
      <c r="A69" s="90" t="s">
        <v>114</v>
      </c>
      <c r="B69" s="83"/>
      <c r="C69" s="84"/>
      <c r="D69" s="84"/>
      <c r="E69" s="84"/>
      <c r="F69" s="85">
        <f>80000+83500+111500</f>
        <v>275000</v>
      </c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6"/>
      <c r="R69" s="87">
        <f t="shared" ref="R69:R71" si="3">SUM(B69:Q69)</f>
        <v>275000</v>
      </c>
      <c r="S69"/>
      <c r="T69"/>
      <c r="U69"/>
      <c r="V69"/>
      <c r="W69"/>
      <c r="X69"/>
      <c r="Y69"/>
    </row>
    <row r="70" spans="1:25" ht="35" customHeight="1" x14ac:dyDescent="0.35">
      <c r="A70" s="90" t="s">
        <v>115</v>
      </c>
      <c r="B70" s="83"/>
      <c r="C70" s="84"/>
      <c r="D70" s="84"/>
      <c r="E70" s="84"/>
      <c r="F70" s="85">
        <f>55000+10000+27000</f>
        <v>92000</v>
      </c>
      <c r="G70" s="85"/>
      <c r="H70" s="85"/>
      <c r="I70" s="85"/>
      <c r="J70" s="85"/>
      <c r="K70" s="85"/>
      <c r="L70" s="85"/>
      <c r="M70" s="85"/>
      <c r="N70" s="85">
        <v>15000</v>
      </c>
      <c r="O70" s="85"/>
      <c r="P70" s="85"/>
      <c r="Q70" s="86"/>
      <c r="R70" s="87">
        <f t="shared" si="3"/>
        <v>107000</v>
      </c>
      <c r="S70"/>
      <c r="T70"/>
      <c r="U70"/>
      <c r="V70"/>
      <c r="W70"/>
      <c r="X70"/>
      <c r="Y70"/>
    </row>
    <row r="71" spans="1:25" ht="35" customHeight="1" x14ac:dyDescent="0.35">
      <c r="A71" s="90" t="s">
        <v>116</v>
      </c>
      <c r="B71" s="83"/>
      <c r="C71" s="84"/>
      <c r="D71" s="84"/>
      <c r="E71" s="84"/>
      <c r="F71" s="85">
        <v>263884</v>
      </c>
      <c r="G71" s="85"/>
      <c r="H71" s="85"/>
      <c r="I71" s="85"/>
      <c r="J71" s="85"/>
      <c r="K71" s="85"/>
      <c r="L71" s="85"/>
      <c r="M71" s="85"/>
      <c r="N71" s="85">
        <v>11116</v>
      </c>
      <c r="O71" s="85"/>
      <c r="P71" s="85"/>
      <c r="Q71" s="86"/>
      <c r="R71" s="87">
        <f t="shared" si="3"/>
        <v>275000</v>
      </c>
      <c r="S71" s="99"/>
      <c r="T71"/>
      <c r="U71"/>
      <c r="V71"/>
      <c r="W71"/>
      <c r="X71"/>
      <c r="Y71"/>
    </row>
    <row r="72" spans="1:25" ht="35" customHeight="1" x14ac:dyDescent="0.35">
      <c r="A72" s="140" t="s">
        <v>117</v>
      </c>
      <c r="B72" s="83"/>
      <c r="C72" s="84"/>
      <c r="D72" s="84"/>
      <c r="E72" s="84"/>
      <c r="F72" s="85"/>
      <c r="G72" s="85"/>
      <c r="H72" s="85"/>
      <c r="I72" s="85"/>
      <c r="J72" s="85"/>
      <c r="K72" s="85"/>
      <c r="L72" s="85"/>
      <c r="M72" s="85">
        <v>212000</v>
      </c>
      <c r="N72" s="85"/>
      <c r="O72" s="85"/>
      <c r="P72" s="85"/>
      <c r="Q72" s="86"/>
      <c r="R72" s="87">
        <v>212000</v>
      </c>
      <c r="S72"/>
      <c r="T72"/>
      <c r="U72"/>
      <c r="V72"/>
      <c r="W72"/>
      <c r="X72"/>
      <c r="Y72"/>
    </row>
    <row r="73" spans="1:25" ht="35" customHeight="1" x14ac:dyDescent="0.35">
      <c r="A73" s="90" t="s">
        <v>118</v>
      </c>
      <c r="B73" s="83">
        <v>35982</v>
      </c>
      <c r="C73" s="84"/>
      <c r="D73" s="84"/>
      <c r="E73" s="84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6"/>
      <c r="R73" s="87">
        <v>35982</v>
      </c>
      <c r="S73"/>
      <c r="T73"/>
      <c r="U73"/>
      <c r="V73"/>
      <c r="W73"/>
      <c r="X73"/>
      <c r="Y73"/>
    </row>
    <row r="74" spans="1:25" ht="35" customHeight="1" x14ac:dyDescent="0.35">
      <c r="A74" s="90" t="s">
        <v>119</v>
      </c>
      <c r="B74" s="83"/>
      <c r="C74" s="84"/>
      <c r="D74" s="84"/>
      <c r="E74" s="84"/>
      <c r="F74" s="85"/>
      <c r="G74" s="85"/>
      <c r="H74" s="85"/>
      <c r="I74" s="85">
        <v>225246</v>
      </c>
      <c r="J74" s="85">
        <v>36000</v>
      </c>
      <c r="K74" s="85"/>
      <c r="L74" s="85"/>
      <c r="M74" s="85"/>
      <c r="N74" s="85"/>
      <c r="O74" s="85">
        <v>10000</v>
      </c>
      <c r="P74" s="85"/>
      <c r="Q74" s="86"/>
      <c r="R74" s="87">
        <f>SUM(I74:Q74)</f>
        <v>271246</v>
      </c>
      <c r="S74"/>
      <c r="T74"/>
      <c r="U74"/>
      <c r="V74"/>
      <c r="W74"/>
      <c r="X74"/>
      <c r="Y74"/>
    </row>
    <row r="75" spans="1:25" ht="35" customHeight="1" x14ac:dyDescent="0.35">
      <c r="A75" s="90" t="s">
        <v>120</v>
      </c>
      <c r="B75" s="83"/>
      <c r="C75" s="84"/>
      <c r="D75" s="84"/>
      <c r="E75" s="84"/>
      <c r="F75" s="85"/>
      <c r="G75" s="85"/>
      <c r="H75" s="85"/>
      <c r="I75" s="141">
        <v>422201.54</v>
      </c>
      <c r="J75" s="85">
        <v>168665.76</v>
      </c>
      <c r="K75" s="85">
        <v>501358.97</v>
      </c>
      <c r="L75" s="85"/>
      <c r="M75" s="85"/>
      <c r="N75" s="85">
        <v>25768.38</v>
      </c>
      <c r="O75" s="85">
        <v>23425.8</v>
      </c>
      <c r="P75" s="85"/>
      <c r="Q75" s="86"/>
      <c r="R75" s="87">
        <f>SUM(I75:Q75)</f>
        <v>1141420.45</v>
      </c>
      <c r="S75"/>
      <c r="T75"/>
      <c r="U75"/>
      <c r="V75"/>
      <c r="W75"/>
      <c r="X75"/>
      <c r="Y75"/>
    </row>
    <row r="76" spans="1:25" ht="35" customHeight="1" x14ac:dyDescent="0.35">
      <c r="A76" s="90" t="s">
        <v>121</v>
      </c>
      <c r="B76" s="83"/>
      <c r="C76" s="84"/>
      <c r="D76" s="84"/>
      <c r="E76" s="84"/>
      <c r="F76" s="85"/>
      <c r="G76" s="85"/>
      <c r="H76" s="85"/>
      <c r="I76" s="85">
        <v>584251.42000000004</v>
      </c>
      <c r="J76" s="85"/>
      <c r="K76" s="85">
        <v>2171383.59</v>
      </c>
      <c r="L76" s="85"/>
      <c r="M76" s="85"/>
      <c r="N76" s="85"/>
      <c r="O76" s="85"/>
      <c r="P76" s="85"/>
      <c r="Q76" s="86"/>
      <c r="R76" s="87">
        <f>SUM(I76:Q76)</f>
        <v>2755635.01</v>
      </c>
      <c r="S76" s="107"/>
      <c r="T76"/>
      <c r="U76"/>
      <c r="V76"/>
      <c r="W76"/>
      <c r="X76"/>
      <c r="Y76"/>
    </row>
    <row r="77" spans="1:25" ht="35" customHeight="1" x14ac:dyDescent="0.35">
      <c r="A77" s="90" t="s">
        <v>122</v>
      </c>
      <c r="B77" s="83"/>
      <c r="C77" s="84"/>
      <c r="D77" s="84"/>
      <c r="E77" s="84"/>
      <c r="F77" s="85"/>
      <c r="G77" s="85">
        <v>40000</v>
      </c>
      <c r="H77" s="85"/>
      <c r="I77" s="85"/>
      <c r="J77" s="85"/>
      <c r="K77" s="85"/>
      <c r="L77" s="85"/>
      <c r="M77" s="85"/>
      <c r="N77" s="85"/>
      <c r="O77" s="85"/>
      <c r="P77" s="85"/>
      <c r="Q77" s="86"/>
      <c r="R77" s="87">
        <f>SUM(G77:Q77)</f>
        <v>40000</v>
      </c>
      <c r="S77"/>
      <c r="T77"/>
      <c r="U77"/>
      <c r="V77"/>
      <c r="W77"/>
      <c r="X77"/>
      <c r="Y77"/>
    </row>
    <row r="78" spans="1:25" ht="35" customHeight="1" x14ac:dyDescent="0.35">
      <c r="A78" s="90" t="s">
        <v>123</v>
      </c>
      <c r="B78" s="83"/>
      <c r="C78" s="84">
        <v>60000</v>
      </c>
      <c r="D78" s="84"/>
      <c r="E78" s="84"/>
      <c r="F78" s="85">
        <v>70068.639999999999</v>
      </c>
      <c r="G78" s="85">
        <v>235000</v>
      </c>
      <c r="H78" s="85">
        <v>5000</v>
      </c>
      <c r="I78" s="85"/>
      <c r="J78" s="85"/>
      <c r="K78" s="85"/>
      <c r="L78" s="85"/>
      <c r="M78" s="85">
        <v>29403</v>
      </c>
      <c r="N78" s="85">
        <v>27486.3</v>
      </c>
      <c r="O78" s="85"/>
      <c r="P78" s="85"/>
      <c r="Q78" s="86">
        <v>30000</v>
      </c>
      <c r="R78" s="87">
        <f>SUM(C78:Q78)</f>
        <v>456957.94</v>
      </c>
      <c r="S78"/>
      <c r="T78"/>
      <c r="U78"/>
      <c r="V78"/>
      <c r="W78"/>
      <c r="X78"/>
      <c r="Y78"/>
    </row>
    <row r="79" spans="1:25" ht="35" customHeight="1" x14ac:dyDescent="0.35">
      <c r="A79" s="90" t="s">
        <v>124</v>
      </c>
      <c r="B79" s="83"/>
      <c r="C79" s="84"/>
      <c r="D79" s="84"/>
      <c r="E79" s="84"/>
      <c r="F79" s="85"/>
      <c r="G79" s="85">
        <v>419709.05</v>
      </c>
      <c r="H79" s="85"/>
      <c r="I79" s="85"/>
      <c r="J79" s="85"/>
      <c r="K79" s="85"/>
      <c r="L79" s="85"/>
      <c r="M79" s="85"/>
      <c r="N79" s="85"/>
      <c r="O79" s="85"/>
      <c r="P79" s="85"/>
      <c r="Q79" s="86"/>
      <c r="R79" s="87">
        <f>SUM(B79:Q79)</f>
        <v>419709.05</v>
      </c>
      <c r="S79"/>
      <c r="T79"/>
      <c r="U79"/>
      <c r="V79"/>
      <c r="W79"/>
      <c r="X79"/>
      <c r="Y79"/>
    </row>
    <row r="80" spans="1:25" ht="35" customHeight="1" x14ac:dyDescent="0.35">
      <c r="A80" s="90" t="s">
        <v>125</v>
      </c>
      <c r="B80" s="83"/>
      <c r="C80" s="84"/>
      <c r="D80" s="84"/>
      <c r="E80" s="84"/>
      <c r="F80" s="85">
        <v>250000</v>
      </c>
      <c r="G80" s="85"/>
      <c r="H80" s="85"/>
      <c r="I80" s="85"/>
      <c r="J80" s="85"/>
      <c r="K80" s="85"/>
      <c r="L80" s="85"/>
      <c r="M80" s="85"/>
      <c r="N80" s="85">
        <v>50000</v>
      </c>
      <c r="O80" s="85"/>
      <c r="P80" s="85"/>
      <c r="Q80" s="86"/>
      <c r="R80" s="87">
        <f>SUM(F80:Q80)</f>
        <v>300000</v>
      </c>
      <c r="S80"/>
      <c r="T80"/>
      <c r="U80"/>
      <c r="V80"/>
      <c r="W80"/>
      <c r="X80"/>
      <c r="Y80"/>
    </row>
    <row r="81" spans="1:25" ht="35" customHeight="1" x14ac:dyDescent="0.35">
      <c r="A81" s="90" t="s">
        <v>126</v>
      </c>
      <c r="B81" s="83"/>
      <c r="C81" s="84"/>
      <c r="D81" s="84"/>
      <c r="E81" s="84">
        <v>3850</v>
      </c>
      <c r="F81" s="85">
        <v>136032.66</v>
      </c>
      <c r="G81" s="85">
        <v>70000</v>
      </c>
      <c r="H81" s="85"/>
      <c r="I81" s="85"/>
      <c r="J81" s="85"/>
      <c r="K81" s="85"/>
      <c r="L81" s="85"/>
      <c r="M81" s="85">
        <v>10000</v>
      </c>
      <c r="N81" s="85">
        <v>29795.53</v>
      </c>
      <c r="O81" s="85"/>
      <c r="P81" s="85"/>
      <c r="Q81" s="86"/>
      <c r="R81" s="87">
        <f>SUM(E81:Q81)</f>
        <v>249678.19</v>
      </c>
      <c r="S81"/>
      <c r="T81"/>
      <c r="U81"/>
      <c r="V81"/>
      <c r="W81"/>
      <c r="X81"/>
      <c r="Y81"/>
    </row>
    <row r="82" spans="1:25" ht="35" customHeight="1" x14ac:dyDescent="0.35">
      <c r="A82" s="90" t="s">
        <v>127</v>
      </c>
      <c r="B82" s="83"/>
      <c r="C82" s="84"/>
      <c r="D82" s="84"/>
      <c r="E82" s="84">
        <v>59822.96</v>
      </c>
      <c r="F82" s="85">
        <v>150177.04</v>
      </c>
      <c r="G82" s="85">
        <v>40000</v>
      </c>
      <c r="H82" s="85"/>
      <c r="I82" s="85"/>
      <c r="J82" s="85"/>
      <c r="K82" s="85"/>
      <c r="L82" s="85"/>
      <c r="M82" s="85"/>
      <c r="N82" s="85"/>
      <c r="O82" s="85"/>
      <c r="P82" s="85"/>
      <c r="Q82" s="86"/>
      <c r="R82" s="87">
        <v>250000</v>
      </c>
      <c r="S82"/>
      <c r="T82"/>
      <c r="U82"/>
      <c r="V82"/>
      <c r="W82"/>
      <c r="X82"/>
      <c r="Y82"/>
    </row>
    <row r="83" spans="1:25" ht="35" customHeight="1" x14ac:dyDescent="0.35">
      <c r="A83" s="90" t="s">
        <v>128</v>
      </c>
      <c r="B83" s="83"/>
      <c r="C83" s="84"/>
      <c r="D83" s="84"/>
      <c r="E83" s="84"/>
      <c r="F83" s="85">
        <v>130000</v>
      </c>
      <c r="G83" s="85">
        <v>110000</v>
      </c>
      <c r="H83" s="85"/>
      <c r="I83" s="85"/>
      <c r="J83" s="85"/>
      <c r="K83" s="85"/>
      <c r="L83" s="85"/>
      <c r="M83" s="85">
        <v>10000</v>
      </c>
      <c r="N83" s="85">
        <v>50000</v>
      </c>
      <c r="O83" s="85"/>
      <c r="P83" s="85"/>
      <c r="Q83" s="86"/>
      <c r="R83" s="87">
        <f>SUM(F83:Q83)</f>
        <v>300000</v>
      </c>
      <c r="S83" s="99"/>
      <c r="T83"/>
      <c r="U83"/>
      <c r="V83"/>
      <c r="W83"/>
      <c r="X83"/>
      <c r="Y83"/>
    </row>
    <row r="84" spans="1:25" ht="35" customHeight="1" x14ac:dyDescent="0.35">
      <c r="A84" s="90" t="s">
        <v>129</v>
      </c>
      <c r="B84" s="83">
        <v>29118</v>
      </c>
      <c r="C84" s="84"/>
      <c r="D84" s="84"/>
      <c r="E84" s="84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6"/>
      <c r="R84" s="87">
        <v>29118</v>
      </c>
      <c r="S84"/>
      <c r="T84"/>
      <c r="U84"/>
      <c r="V84"/>
      <c r="W84"/>
      <c r="X84"/>
      <c r="Y84"/>
    </row>
    <row r="85" spans="1:25" ht="35" customHeight="1" x14ac:dyDescent="0.35">
      <c r="A85" s="90" t="s">
        <v>130</v>
      </c>
      <c r="B85" s="83">
        <v>29118</v>
      </c>
      <c r="C85" s="84"/>
      <c r="D85" s="84"/>
      <c r="E85" s="84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6"/>
      <c r="R85" s="87">
        <v>29118</v>
      </c>
      <c r="S85"/>
      <c r="T85"/>
      <c r="U85"/>
      <c r="V85"/>
      <c r="W85"/>
      <c r="X85"/>
      <c r="Y85"/>
    </row>
    <row r="86" spans="1:25" ht="35" customHeight="1" x14ac:dyDescent="0.35">
      <c r="A86" s="90" t="s">
        <v>131</v>
      </c>
      <c r="B86" s="83">
        <v>11726</v>
      </c>
      <c r="C86" s="84"/>
      <c r="D86" s="84"/>
      <c r="E86" s="84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6"/>
      <c r="R86" s="142">
        <v>11726</v>
      </c>
      <c r="S86"/>
      <c r="T86"/>
      <c r="U86"/>
      <c r="V86"/>
      <c r="W86"/>
      <c r="X86"/>
      <c r="Y86"/>
    </row>
    <row r="87" spans="1:25" ht="35" customHeight="1" x14ac:dyDescent="0.35">
      <c r="A87" s="90" t="s">
        <v>132</v>
      </c>
      <c r="B87" s="83">
        <v>12800</v>
      </c>
      <c r="C87" s="84"/>
      <c r="D87" s="84"/>
      <c r="E87" s="84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6"/>
      <c r="R87" s="142">
        <v>12800</v>
      </c>
      <c r="S87"/>
      <c r="T87"/>
      <c r="U87"/>
      <c r="V87"/>
      <c r="W87"/>
      <c r="X87"/>
      <c r="Y87"/>
    </row>
    <row r="88" spans="1:25" ht="35" customHeight="1" x14ac:dyDescent="0.35">
      <c r="A88" s="90" t="s">
        <v>133</v>
      </c>
      <c r="B88" s="83">
        <v>35843</v>
      </c>
      <c r="C88" s="84"/>
      <c r="D88" s="84"/>
      <c r="E88" s="84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6"/>
      <c r="R88" s="142">
        <v>35843</v>
      </c>
      <c r="S88"/>
      <c r="T88"/>
      <c r="U88"/>
      <c r="V88"/>
      <c r="W88"/>
      <c r="X88"/>
      <c r="Y88"/>
    </row>
    <row r="89" spans="1:25" ht="35" customHeight="1" x14ac:dyDescent="0.35">
      <c r="A89" s="90" t="s">
        <v>134</v>
      </c>
      <c r="B89" s="83"/>
      <c r="C89" s="84"/>
      <c r="D89" s="84"/>
      <c r="E89" s="84"/>
      <c r="F89" s="85"/>
      <c r="G89" s="85"/>
      <c r="H89" s="85"/>
      <c r="I89" s="85"/>
      <c r="J89" s="85">
        <v>24000</v>
      </c>
      <c r="K89" s="85"/>
      <c r="L89" s="85"/>
      <c r="M89" s="85"/>
      <c r="N89" s="85"/>
      <c r="O89" s="85">
        <v>10000</v>
      </c>
      <c r="P89" s="85">
        <v>5692</v>
      </c>
      <c r="Q89" s="86"/>
      <c r="R89" s="87">
        <f>SUM(J89:Q89)</f>
        <v>39692</v>
      </c>
      <c r="S89" s="107"/>
      <c r="T89"/>
      <c r="U89"/>
      <c r="V89"/>
      <c r="W89"/>
      <c r="X89"/>
      <c r="Y89"/>
    </row>
    <row r="90" spans="1:25" ht="35" customHeight="1" x14ac:dyDescent="0.35">
      <c r="A90" s="90" t="s">
        <v>135</v>
      </c>
      <c r="B90" s="83">
        <v>20000</v>
      </c>
      <c r="C90" s="84"/>
      <c r="D90" s="84"/>
      <c r="E90" s="84"/>
      <c r="F90" s="85">
        <v>49000</v>
      </c>
      <c r="G90" s="85">
        <v>200000</v>
      </c>
      <c r="H90" s="85">
        <v>1000</v>
      </c>
      <c r="I90" s="85"/>
      <c r="J90" s="85"/>
      <c r="K90" s="85"/>
      <c r="L90" s="85"/>
      <c r="M90" s="85">
        <v>20000</v>
      </c>
      <c r="N90" s="85">
        <v>10000</v>
      </c>
      <c r="O90" s="85"/>
      <c r="P90" s="85"/>
      <c r="Q90" s="86"/>
      <c r="R90" s="87">
        <f>SUM(B90:Q90)</f>
        <v>300000</v>
      </c>
      <c r="S90"/>
      <c r="T90"/>
      <c r="U90"/>
      <c r="V90"/>
      <c r="W90"/>
      <c r="X90"/>
      <c r="Y90"/>
    </row>
    <row r="91" spans="1:25" ht="35" customHeight="1" x14ac:dyDescent="0.35">
      <c r="A91" s="90" t="s">
        <v>136</v>
      </c>
      <c r="B91" s="83"/>
      <c r="C91" s="84"/>
      <c r="D91" s="84"/>
      <c r="E91" s="84"/>
      <c r="F91" s="85"/>
      <c r="G91" s="85">
        <v>239978.5</v>
      </c>
      <c r="H91" s="85"/>
      <c r="I91" s="85"/>
      <c r="J91" s="85"/>
      <c r="K91" s="85"/>
      <c r="L91" s="85"/>
      <c r="M91" s="85"/>
      <c r="N91" s="85"/>
      <c r="O91" s="85"/>
      <c r="P91" s="85"/>
      <c r="Q91" s="86"/>
      <c r="R91" s="87">
        <f>SUM(G91:Q91)</f>
        <v>239978.5</v>
      </c>
      <c r="S91"/>
      <c r="T91"/>
      <c r="U91"/>
      <c r="V91"/>
      <c r="W91"/>
      <c r="X91"/>
      <c r="Y91"/>
    </row>
    <row r="92" spans="1:25" ht="35" customHeight="1" x14ac:dyDescent="0.35">
      <c r="A92" s="90" t="s">
        <v>137</v>
      </c>
      <c r="B92" s="83"/>
      <c r="C92" s="84"/>
      <c r="D92" s="84"/>
      <c r="E92" s="84"/>
      <c r="F92" s="85"/>
      <c r="G92" s="85"/>
      <c r="H92" s="85"/>
      <c r="I92" s="85"/>
      <c r="J92" s="85"/>
      <c r="K92" s="85"/>
      <c r="L92" s="85"/>
      <c r="M92" s="85">
        <v>212000</v>
      </c>
      <c r="N92" s="85"/>
      <c r="O92" s="85"/>
      <c r="P92" s="85"/>
      <c r="Q92" s="86"/>
      <c r="R92" s="87">
        <v>212000</v>
      </c>
      <c r="S92"/>
      <c r="T92"/>
      <c r="U92"/>
      <c r="V92"/>
      <c r="W92"/>
      <c r="X92"/>
      <c r="Y92"/>
    </row>
    <row r="93" spans="1:25" ht="35" customHeight="1" thickBot="1" x14ac:dyDescent="0.4">
      <c r="A93" s="148" t="s">
        <v>138</v>
      </c>
      <c r="B93" s="143"/>
      <c r="C93" s="144"/>
      <c r="D93" s="144"/>
      <c r="E93" s="144"/>
      <c r="F93" s="145"/>
      <c r="G93" s="145"/>
      <c r="H93" s="145"/>
      <c r="I93" s="145"/>
      <c r="J93" s="145"/>
      <c r="K93" s="145"/>
      <c r="L93" s="145"/>
      <c r="M93" s="145">
        <v>212000</v>
      </c>
      <c r="N93" s="145"/>
      <c r="O93" s="145"/>
      <c r="P93" s="145"/>
      <c r="Q93" s="146"/>
      <c r="R93" s="147">
        <v>212000</v>
      </c>
      <c r="S93" s="99"/>
      <c r="T93"/>
      <c r="U93"/>
      <c r="V93"/>
      <c r="W93"/>
      <c r="X93"/>
      <c r="Y93"/>
    </row>
    <row r="94" spans="1:25" ht="35" customHeight="1" thickBot="1" x14ac:dyDescent="0.4">
      <c r="A94" s="115" t="s">
        <v>38</v>
      </c>
      <c r="B94" s="116">
        <f t="shared" ref="B94:Q94" si="4">SUM(B15:B91)</f>
        <v>3453221.89</v>
      </c>
      <c r="C94" s="116">
        <f t="shared" si="4"/>
        <v>2097501</v>
      </c>
      <c r="D94" s="116">
        <f t="shared" si="4"/>
        <v>79972</v>
      </c>
      <c r="E94" s="116">
        <f t="shared" si="4"/>
        <v>1361495.4299999997</v>
      </c>
      <c r="F94" s="116">
        <f t="shared" si="4"/>
        <v>4470450.24</v>
      </c>
      <c r="G94" s="116">
        <f t="shared" si="4"/>
        <v>11443314.949999999</v>
      </c>
      <c r="H94" s="116">
        <f t="shared" si="4"/>
        <v>248565.18</v>
      </c>
      <c r="I94" s="116">
        <f t="shared" si="4"/>
        <v>1789611.9100000001</v>
      </c>
      <c r="J94" s="116">
        <f t="shared" si="4"/>
        <v>519104.76</v>
      </c>
      <c r="K94" s="116">
        <f t="shared" si="4"/>
        <v>3241165.7699999996</v>
      </c>
      <c r="L94" s="116">
        <f t="shared" si="4"/>
        <v>211821.89</v>
      </c>
      <c r="M94" s="116">
        <f>SUM(M13:M93)</f>
        <v>1627699.17</v>
      </c>
      <c r="N94" s="116">
        <f t="shared" si="4"/>
        <v>820648.28000000014</v>
      </c>
      <c r="O94" s="116">
        <f t="shared" si="4"/>
        <v>130404.58</v>
      </c>
      <c r="P94" s="116">
        <f t="shared" si="4"/>
        <v>25485</v>
      </c>
      <c r="Q94" s="116">
        <f t="shared" si="4"/>
        <v>597000</v>
      </c>
      <c r="R94" s="117">
        <f>SUM(R15:R93)</f>
        <v>32117462.050000001</v>
      </c>
      <c r="S94"/>
      <c r="T94"/>
      <c r="U94"/>
      <c r="V94"/>
      <c r="W94"/>
      <c r="X94"/>
      <c r="Y94"/>
    </row>
    <row r="95" spans="1:25" ht="15" customHeight="1" x14ac:dyDescent="0.35">
      <c r="A95" s="118"/>
      <c r="B95" s="119"/>
      <c r="C95" s="120"/>
      <c r="D95" s="119"/>
      <c r="E95" s="121"/>
      <c r="F95" s="122"/>
      <c r="G95" s="122"/>
      <c r="H95" s="122"/>
      <c r="I95" s="123"/>
      <c r="J95" s="123"/>
      <c r="K95" s="123"/>
      <c r="L95" s="123"/>
      <c r="M95" s="123"/>
      <c r="N95" s="123"/>
      <c r="O95" s="123"/>
      <c r="P95" s="123"/>
      <c r="Q95" s="123"/>
      <c r="R95" s="124"/>
      <c r="S95"/>
      <c r="T95"/>
      <c r="U95"/>
      <c r="V95"/>
      <c r="W95"/>
      <c r="X95"/>
      <c r="Y95"/>
    </row>
    <row r="96" spans="1:25" ht="15" customHeight="1" x14ac:dyDescent="0.35">
      <c r="A96" s="118"/>
      <c r="B96" s="119"/>
      <c r="C96" s="120"/>
      <c r="D96" s="119"/>
      <c r="E96" s="121"/>
      <c r="F96" s="122"/>
      <c r="G96" s="122"/>
      <c r="H96" s="122"/>
      <c r="I96" s="123"/>
      <c r="J96" s="123"/>
      <c r="K96" s="123"/>
      <c r="L96" s="123"/>
      <c r="M96" s="123"/>
      <c r="N96" s="123"/>
      <c r="O96" s="123"/>
      <c r="P96" s="123"/>
      <c r="Q96" s="123"/>
      <c r="R96" s="124"/>
      <c r="S96"/>
      <c r="T96"/>
      <c r="U96"/>
      <c r="V96"/>
      <c r="W96"/>
      <c r="X96"/>
      <c r="Y96"/>
    </row>
    <row r="97" spans="1:25" ht="15" customHeight="1" x14ac:dyDescent="0.35">
      <c r="A97" s="118"/>
      <c r="B97" s="119"/>
      <c r="C97" s="120"/>
      <c r="D97" s="119"/>
      <c r="E97" s="121"/>
      <c r="F97" s="122"/>
      <c r="G97" s="122"/>
      <c r="H97" s="122"/>
      <c r="I97" s="123"/>
      <c r="J97" s="123"/>
      <c r="K97" s="123"/>
      <c r="L97" s="123"/>
      <c r="M97" s="123"/>
      <c r="N97" s="123"/>
      <c r="O97" s="123"/>
      <c r="P97" s="123"/>
      <c r="Q97" s="123"/>
      <c r="R97" s="124"/>
      <c r="S97"/>
      <c r="T97"/>
      <c r="U97"/>
      <c r="V97"/>
      <c r="W97"/>
      <c r="X97"/>
      <c r="Y97"/>
    </row>
    <row r="98" spans="1:25" ht="15" customHeight="1" x14ac:dyDescent="0.35">
      <c r="B98" s="125"/>
      <c r="C98" s="125"/>
      <c r="D98" s="125"/>
      <c r="E98" s="126"/>
      <c r="F98" s="125"/>
      <c r="G98" s="125"/>
      <c r="H98" s="125"/>
      <c r="K98" s="125"/>
      <c r="L98" s="125"/>
      <c r="M98" s="125"/>
      <c r="N98" s="125"/>
      <c r="O98" s="125"/>
      <c r="P98" s="125"/>
      <c r="Q98" s="125"/>
      <c r="S98"/>
      <c r="T98"/>
      <c r="U98"/>
      <c r="V98"/>
      <c r="W98"/>
      <c r="X98"/>
      <c r="Y98"/>
    </row>
    <row r="99" spans="1:25" ht="15" customHeight="1" x14ac:dyDescent="0.35">
      <c r="B99" s="125"/>
      <c r="C99" s="125"/>
      <c r="D99" s="125"/>
      <c r="E99" s="125"/>
      <c r="F99" s="125"/>
      <c r="G99" s="125"/>
      <c r="H99" s="125"/>
      <c r="K99" s="125"/>
      <c r="L99" s="125"/>
      <c r="M99" s="125"/>
      <c r="N99" s="125"/>
      <c r="O99" s="125"/>
      <c r="P99" s="125"/>
      <c r="Q99" s="125"/>
      <c r="R99" s="127"/>
      <c r="S99" s="128"/>
      <c r="T99"/>
      <c r="U99"/>
      <c r="V99"/>
      <c r="W99"/>
      <c r="X99"/>
      <c r="Y99"/>
    </row>
    <row r="100" spans="1:25" ht="15" customHeight="1" x14ac:dyDescent="0.35">
      <c r="B100" s="125"/>
      <c r="C100" s="125"/>
      <c r="D100" s="125"/>
      <c r="E100" s="125"/>
      <c r="F100" s="125"/>
      <c r="G100" s="125"/>
      <c r="H100" s="125"/>
      <c r="K100" s="125"/>
      <c r="L100" s="125"/>
      <c r="M100" s="125"/>
      <c r="N100" s="125"/>
      <c r="O100" s="125"/>
      <c r="P100" s="125"/>
      <c r="Q100" s="125"/>
      <c r="S100"/>
      <c r="T100"/>
      <c r="U100"/>
      <c r="V100"/>
      <c r="W100"/>
      <c r="X100"/>
      <c r="Y100"/>
    </row>
    <row r="101" spans="1:25" ht="15" thickBot="1" x14ac:dyDescent="0.4">
      <c r="A101" s="129" t="s">
        <v>139</v>
      </c>
      <c r="B101" s="130"/>
      <c r="C101" s="125"/>
      <c r="D101" s="125"/>
      <c r="E101" s="160"/>
      <c r="F101" s="160"/>
      <c r="G101" s="160"/>
      <c r="H101" s="160"/>
      <c r="K101" s="125"/>
      <c r="L101" s="125"/>
      <c r="M101" s="160"/>
      <c r="N101" s="160"/>
      <c r="O101" s="160"/>
      <c r="P101" s="161"/>
      <c r="Q101" s="161"/>
      <c r="R101" s="161"/>
      <c r="S101"/>
      <c r="T101"/>
      <c r="U101"/>
      <c r="V101"/>
      <c r="W101"/>
      <c r="X101"/>
      <c r="Y101"/>
    </row>
    <row r="102" spans="1:25" s="137" customFormat="1" ht="10.5" x14ac:dyDescent="0.25">
      <c r="A102" s="155" t="s">
        <v>39</v>
      </c>
      <c r="B102" s="155"/>
      <c r="C102" s="132"/>
      <c r="D102" s="133"/>
      <c r="E102" s="156"/>
      <c r="F102" s="156"/>
      <c r="G102" s="156"/>
      <c r="H102" s="156"/>
      <c r="I102" s="134"/>
      <c r="J102" s="134"/>
      <c r="K102" s="133"/>
      <c r="L102" s="135"/>
      <c r="M102" s="157"/>
      <c r="N102" s="157"/>
      <c r="O102" s="157"/>
      <c r="P102" s="157" t="s">
        <v>40</v>
      </c>
      <c r="Q102" s="157"/>
      <c r="R102" s="157"/>
      <c r="S102" s="28"/>
    </row>
    <row r="103" spans="1:25" s="137" customFormat="1" ht="21" customHeight="1" x14ac:dyDescent="0.25">
      <c r="A103" s="158" t="s">
        <v>41</v>
      </c>
      <c r="B103" s="158"/>
      <c r="D103" s="138"/>
      <c r="E103" s="158"/>
      <c r="F103" s="158"/>
      <c r="G103" s="158"/>
      <c r="H103" s="158"/>
      <c r="I103" s="134"/>
      <c r="J103" s="134"/>
      <c r="K103" s="133"/>
      <c r="L103" s="135"/>
      <c r="M103" s="159"/>
      <c r="N103" s="159"/>
      <c r="O103" s="159"/>
      <c r="P103" s="159" t="s">
        <v>140</v>
      </c>
      <c r="Q103" s="159"/>
      <c r="R103" s="159"/>
      <c r="S103" s="28"/>
    </row>
    <row r="104" spans="1:25" s="137" customFormat="1" ht="11.5" x14ac:dyDescent="0.25">
      <c r="A104" s="59"/>
      <c r="B104" s="28"/>
      <c r="C104" s="28"/>
      <c r="D104" s="28"/>
      <c r="E104" s="125"/>
      <c r="F104" s="125"/>
      <c r="G104" s="125"/>
      <c r="H104" s="125"/>
      <c r="I104" s="28"/>
      <c r="J104" s="28"/>
      <c r="K104" s="28"/>
      <c r="L104" s="28"/>
      <c r="M104" s="28"/>
      <c r="N104" s="28"/>
      <c r="O104" s="28"/>
      <c r="P104" s="28"/>
      <c r="Q104" s="28"/>
      <c r="R104" s="28"/>
    </row>
    <row r="105" spans="1:25" ht="11.5" x14ac:dyDescent="0.25">
      <c r="A105" s="59"/>
      <c r="E105" s="125"/>
      <c r="F105" s="125"/>
      <c r="G105" s="125"/>
      <c r="H105" s="125"/>
      <c r="S105" s="137"/>
    </row>
    <row r="106" spans="1:25" ht="11.5" x14ac:dyDescent="0.25">
      <c r="A106" s="59"/>
      <c r="E106" s="125"/>
      <c r="F106" s="125"/>
      <c r="G106" s="125"/>
      <c r="H106" s="125"/>
      <c r="S106" s="137"/>
    </row>
    <row r="107" spans="1:25" ht="11.5" x14ac:dyDescent="0.25">
      <c r="A107" s="59"/>
    </row>
  </sheetData>
  <mergeCells count="32">
    <mergeCell ref="B1:R1"/>
    <mergeCell ref="B2:R2"/>
    <mergeCell ref="B3:R3"/>
    <mergeCell ref="B4:R4"/>
    <mergeCell ref="B9:B12"/>
    <mergeCell ref="C9:C12"/>
    <mergeCell ref="D9:D12"/>
    <mergeCell ref="E9:E12"/>
    <mergeCell ref="F9:F12"/>
    <mergeCell ref="G9:G12"/>
    <mergeCell ref="E101:H101"/>
    <mergeCell ref="M101:O101"/>
    <mergeCell ref="P101:R101"/>
    <mergeCell ref="H9:H12"/>
    <mergeCell ref="I9:I12"/>
    <mergeCell ref="J9:J12"/>
    <mergeCell ref="K9:K12"/>
    <mergeCell ref="L9:L12"/>
    <mergeCell ref="M9:M12"/>
    <mergeCell ref="N9:N12"/>
    <mergeCell ref="O9:O12"/>
    <mergeCell ref="P9:P12"/>
    <mergeCell ref="Q9:Q12"/>
    <mergeCell ref="R9:R12"/>
    <mergeCell ref="A102:B102"/>
    <mergeCell ref="E102:H102"/>
    <mergeCell ref="M102:O102"/>
    <mergeCell ref="P102:R102"/>
    <mergeCell ref="A103:B103"/>
    <mergeCell ref="E103:H103"/>
    <mergeCell ref="M103:O103"/>
    <mergeCell ref="P103:R103"/>
  </mergeCells>
  <pageMargins left="0.31496062992125984" right="0.31496062992125984" top="0.74803149606299213" bottom="0.74803149606299213" header="0.31496062992125984" footer="0.31496062992125984"/>
  <pageSetup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7"/>
  <sheetViews>
    <sheetView topLeftCell="A103" workbookViewId="0">
      <selection sqref="A1:XFD1048576"/>
    </sheetView>
  </sheetViews>
  <sheetFormatPr baseColWidth="10" defaultColWidth="14.90625" defaultRowHeight="7" x14ac:dyDescent="0.15"/>
  <cols>
    <col min="1" max="1" width="24.7265625" style="28" customWidth="1"/>
    <col min="2" max="2" width="13.90625" style="28" customWidth="1"/>
    <col min="3" max="6" width="12.453125" style="28" customWidth="1"/>
    <col min="7" max="7" width="15" style="28" customWidth="1"/>
    <col min="8" max="15" width="12.453125" style="28" customWidth="1"/>
    <col min="16" max="16" width="11.26953125" style="28" customWidth="1"/>
    <col min="17" max="17" width="11.7265625" style="28" customWidth="1"/>
    <col min="18" max="18" width="13.90625" style="28" customWidth="1"/>
    <col min="19" max="19" width="15.54296875" style="28" customWidth="1"/>
    <col min="20" max="256" width="14.90625" style="28"/>
    <col min="257" max="257" width="26.26953125" style="28" customWidth="1"/>
    <col min="258" max="258" width="13.54296875" style="28" customWidth="1"/>
    <col min="259" max="259" width="12.26953125" style="28" customWidth="1"/>
    <col min="260" max="260" width="10.7265625" style="28" customWidth="1"/>
    <col min="261" max="261" width="13.1796875" style="28" customWidth="1"/>
    <col min="262" max="262" width="12.453125" style="28" customWidth="1"/>
    <col min="263" max="263" width="13.36328125" style="28" customWidth="1"/>
    <col min="264" max="264" width="12.453125" style="28" customWidth="1"/>
    <col min="265" max="265" width="11.26953125" style="28" customWidth="1"/>
    <col min="266" max="266" width="12.81640625" style="28" customWidth="1"/>
    <col min="267" max="267" width="13" style="28" customWidth="1"/>
    <col min="268" max="268" width="12.1796875" style="28" customWidth="1"/>
    <col min="269" max="269" width="11.26953125" style="28" customWidth="1"/>
    <col min="270" max="270" width="12.36328125" style="28" customWidth="1"/>
    <col min="271" max="271" width="13.6328125" style="28" customWidth="1"/>
    <col min="272" max="272" width="10.1796875" style="28" customWidth="1"/>
    <col min="273" max="273" width="12.7265625" style="28" customWidth="1"/>
    <col min="274" max="274" width="14.36328125" style="28" customWidth="1"/>
    <col min="275" max="512" width="14.90625" style="28"/>
    <col min="513" max="513" width="26.26953125" style="28" customWidth="1"/>
    <col min="514" max="514" width="13.54296875" style="28" customWidth="1"/>
    <col min="515" max="515" width="12.26953125" style="28" customWidth="1"/>
    <col min="516" max="516" width="10.7265625" style="28" customWidth="1"/>
    <col min="517" max="517" width="13.1796875" style="28" customWidth="1"/>
    <col min="518" max="518" width="12.453125" style="28" customWidth="1"/>
    <col min="519" max="519" width="13.36328125" style="28" customWidth="1"/>
    <col min="520" max="520" width="12.453125" style="28" customWidth="1"/>
    <col min="521" max="521" width="11.26953125" style="28" customWidth="1"/>
    <col min="522" max="522" width="12.81640625" style="28" customWidth="1"/>
    <col min="523" max="523" width="13" style="28" customWidth="1"/>
    <col min="524" max="524" width="12.1796875" style="28" customWidth="1"/>
    <col min="525" max="525" width="11.26953125" style="28" customWidth="1"/>
    <col min="526" max="526" width="12.36328125" style="28" customWidth="1"/>
    <col min="527" max="527" width="13.6328125" style="28" customWidth="1"/>
    <col min="528" max="528" width="10.1796875" style="28" customWidth="1"/>
    <col min="529" max="529" width="12.7265625" style="28" customWidth="1"/>
    <col min="530" max="530" width="14.36328125" style="28" customWidth="1"/>
    <col min="531" max="768" width="14.90625" style="28"/>
    <col min="769" max="769" width="26.26953125" style="28" customWidth="1"/>
    <col min="770" max="770" width="13.54296875" style="28" customWidth="1"/>
    <col min="771" max="771" width="12.26953125" style="28" customWidth="1"/>
    <col min="772" max="772" width="10.7265625" style="28" customWidth="1"/>
    <col min="773" max="773" width="13.1796875" style="28" customWidth="1"/>
    <col min="774" max="774" width="12.453125" style="28" customWidth="1"/>
    <col min="775" max="775" width="13.36328125" style="28" customWidth="1"/>
    <col min="776" max="776" width="12.453125" style="28" customWidth="1"/>
    <col min="777" max="777" width="11.26953125" style="28" customWidth="1"/>
    <col min="778" max="778" width="12.81640625" style="28" customWidth="1"/>
    <col min="779" max="779" width="13" style="28" customWidth="1"/>
    <col min="780" max="780" width="12.1796875" style="28" customWidth="1"/>
    <col min="781" max="781" width="11.26953125" style="28" customWidth="1"/>
    <col min="782" max="782" width="12.36328125" style="28" customWidth="1"/>
    <col min="783" max="783" width="13.6328125" style="28" customWidth="1"/>
    <col min="784" max="784" width="10.1796875" style="28" customWidth="1"/>
    <col min="785" max="785" width="12.7265625" style="28" customWidth="1"/>
    <col min="786" max="786" width="14.36328125" style="28" customWidth="1"/>
    <col min="787" max="1024" width="14.90625" style="28"/>
    <col min="1025" max="1025" width="26.26953125" style="28" customWidth="1"/>
    <col min="1026" max="1026" width="13.54296875" style="28" customWidth="1"/>
    <col min="1027" max="1027" width="12.26953125" style="28" customWidth="1"/>
    <col min="1028" max="1028" width="10.7265625" style="28" customWidth="1"/>
    <col min="1029" max="1029" width="13.1796875" style="28" customWidth="1"/>
    <col min="1030" max="1030" width="12.453125" style="28" customWidth="1"/>
    <col min="1031" max="1031" width="13.36328125" style="28" customWidth="1"/>
    <col min="1032" max="1032" width="12.453125" style="28" customWidth="1"/>
    <col min="1033" max="1033" width="11.26953125" style="28" customWidth="1"/>
    <col min="1034" max="1034" width="12.81640625" style="28" customWidth="1"/>
    <col min="1035" max="1035" width="13" style="28" customWidth="1"/>
    <col min="1036" max="1036" width="12.1796875" style="28" customWidth="1"/>
    <col min="1037" max="1037" width="11.26953125" style="28" customWidth="1"/>
    <col min="1038" max="1038" width="12.36328125" style="28" customWidth="1"/>
    <col min="1039" max="1039" width="13.6328125" style="28" customWidth="1"/>
    <col min="1040" max="1040" width="10.1796875" style="28" customWidth="1"/>
    <col min="1041" max="1041" width="12.7265625" style="28" customWidth="1"/>
    <col min="1042" max="1042" width="14.36328125" style="28" customWidth="1"/>
    <col min="1043" max="1280" width="14.90625" style="28"/>
    <col min="1281" max="1281" width="26.26953125" style="28" customWidth="1"/>
    <col min="1282" max="1282" width="13.54296875" style="28" customWidth="1"/>
    <col min="1283" max="1283" width="12.26953125" style="28" customWidth="1"/>
    <col min="1284" max="1284" width="10.7265625" style="28" customWidth="1"/>
    <col min="1285" max="1285" width="13.1796875" style="28" customWidth="1"/>
    <col min="1286" max="1286" width="12.453125" style="28" customWidth="1"/>
    <col min="1287" max="1287" width="13.36328125" style="28" customWidth="1"/>
    <col min="1288" max="1288" width="12.453125" style="28" customWidth="1"/>
    <col min="1289" max="1289" width="11.26953125" style="28" customWidth="1"/>
    <col min="1290" max="1290" width="12.81640625" style="28" customWidth="1"/>
    <col min="1291" max="1291" width="13" style="28" customWidth="1"/>
    <col min="1292" max="1292" width="12.1796875" style="28" customWidth="1"/>
    <col min="1293" max="1293" width="11.26953125" style="28" customWidth="1"/>
    <col min="1294" max="1294" width="12.36328125" style="28" customWidth="1"/>
    <col min="1295" max="1295" width="13.6328125" style="28" customWidth="1"/>
    <col min="1296" max="1296" width="10.1796875" style="28" customWidth="1"/>
    <col min="1297" max="1297" width="12.7265625" style="28" customWidth="1"/>
    <col min="1298" max="1298" width="14.36328125" style="28" customWidth="1"/>
    <col min="1299" max="1536" width="14.90625" style="28"/>
    <col min="1537" max="1537" width="26.26953125" style="28" customWidth="1"/>
    <col min="1538" max="1538" width="13.54296875" style="28" customWidth="1"/>
    <col min="1539" max="1539" width="12.26953125" style="28" customWidth="1"/>
    <col min="1540" max="1540" width="10.7265625" style="28" customWidth="1"/>
    <col min="1541" max="1541" width="13.1796875" style="28" customWidth="1"/>
    <col min="1542" max="1542" width="12.453125" style="28" customWidth="1"/>
    <col min="1543" max="1543" width="13.36328125" style="28" customWidth="1"/>
    <col min="1544" max="1544" width="12.453125" style="28" customWidth="1"/>
    <col min="1545" max="1545" width="11.26953125" style="28" customWidth="1"/>
    <col min="1546" max="1546" width="12.81640625" style="28" customWidth="1"/>
    <col min="1547" max="1547" width="13" style="28" customWidth="1"/>
    <col min="1548" max="1548" width="12.1796875" style="28" customWidth="1"/>
    <col min="1549" max="1549" width="11.26953125" style="28" customWidth="1"/>
    <col min="1550" max="1550" width="12.36328125" style="28" customWidth="1"/>
    <col min="1551" max="1551" width="13.6328125" style="28" customWidth="1"/>
    <col min="1552" max="1552" width="10.1796875" style="28" customWidth="1"/>
    <col min="1553" max="1553" width="12.7265625" style="28" customWidth="1"/>
    <col min="1554" max="1554" width="14.36328125" style="28" customWidth="1"/>
    <col min="1555" max="1792" width="14.90625" style="28"/>
    <col min="1793" max="1793" width="26.26953125" style="28" customWidth="1"/>
    <col min="1794" max="1794" width="13.54296875" style="28" customWidth="1"/>
    <col min="1795" max="1795" width="12.26953125" style="28" customWidth="1"/>
    <col min="1796" max="1796" width="10.7265625" style="28" customWidth="1"/>
    <col min="1797" max="1797" width="13.1796875" style="28" customWidth="1"/>
    <col min="1798" max="1798" width="12.453125" style="28" customWidth="1"/>
    <col min="1799" max="1799" width="13.36328125" style="28" customWidth="1"/>
    <col min="1800" max="1800" width="12.453125" style="28" customWidth="1"/>
    <col min="1801" max="1801" width="11.26953125" style="28" customWidth="1"/>
    <col min="1802" max="1802" width="12.81640625" style="28" customWidth="1"/>
    <col min="1803" max="1803" width="13" style="28" customWidth="1"/>
    <col min="1804" max="1804" width="12.1796875" style="28" customWidth="1"/>
    <col min="1805" max="1805" width="11.26953125" style="28" customWidth="1"/>
    <col min="1806" max="1806" width="12.36328125" style="28" customWidth="1"/>
    <col min="1807" max="1807" width="13.6328125" style="28" customWidth="1"/>
    <col min="1808" max="1808" width="10.1796875" style="28" customWidth="1"/>
    <col min="1809" max="1809" width="12.7265625" style="28" customWidth="1"/>
    <col min="1810" max="1810" width="14.36328125" style="28" customWidth="1"/>
    <col min="1811" max="2048" width="14.90625" style="28"/>
    <col min="2049" max="2049" width="26.26953125" style="28" customWidth="1"/>
    <col min="2050" max="2050" width="13.54296875" style="28" customWidth="1"/>
    <col min="2051" max="2051" width="12.26953125" style="28" customWidth="1"/>
    <col min="2052" max="2052" width="10.7265625" style="28" customWidth="1"/>
    <col min="2053" max="2053" width="13.1796875" style="28" customWidth="1"/>
    <col min="2054" max="2054" width="12.453125" style="28" customWidth="1"/>
    <col min="2055" max="2055" width="13.36328125" style="28" customWidth="1"/>
    <col min="2056" max="2056" width="12.453125" style="28" customWidth="1"/>
    <col min="2057" max="2057" width="11.26953125" style="28" customWidth="1"/>
    <col min="2058" max="2058" width="12.81640625" style="28" customWidth="1"/>
    <col min="2059" max="2059" width="13" style="28" customWidth="1"/>
    <col min="2060" max="2060" width="12.1796875" style="28" customWidth="1"/>
    <col min="2061" max="2061" width="11.26953125" style="28" customWidth="1"/>
    <col min="2062" max="2062" width="12.36328125" style="28" customWidth="1"/>
    <col min="2063" max="2063" width="13.6328125" style="28" customWidth="1"/>
    <col min="2064" max="2064" width="10.1796875" style="28" customWidth="1"/>
    <col min="2065" max="2065" width="12.7265625" style="28" customWidth="1"/>
    <col min="2066" max="2066" width="14.36328125" style="28" customWidth="1"/>
    <col min="2067" max="2304" width="14.90625" style="28"/>
    <col min="2305" max="2305" width="26.26953125" style="28" customWidth="1"/>
    <col min="2306" max="2306" width="13.54296875" style="28" customWidth="1"/>
    <col min="2307" max="2307" width="12.26953125" style="28" customWidth="1"/>
    <col min="2308" max="2308" width="10.7265625" style="28" customWidth="1"/>
    <col min="2309" max="2309" width="13.1796875" style="28" customWidth="1"/>
    <col min="2310" max="2310" width="12.453125" style="28" customWidth="1"/>
    <col min="2311" max="2311" width="13.36328125" style="28" customWidth="1"/>
    <col min="2312" max="2312" width="12.453125" style="28" customWidth="1"/>
    <col min="2313" max="2313" width="11.26953125" style="28" customWidth="1"/>
    <col min="2314" max="2314" width="12.81640625" style="28" customWidth="1"/>
    <col min="2315" max="2315" width="13" style="28" customWidth="1"/>
    <col min="2316" max="2316" width="12.1796875" style="28" customWidth="1"/>
    <col min="2317" max="2317" width="11.26953125" style="28" customWidth="1"/>
    <col min="2318" max="2318" width="12.36328125" style="28" customWidth="1"/>
    <col min="2319" max="2319" width="13.6328125" style="28" customWidth="1"/>
    <col min="2320" max="2320" width="10.1796875" style="28" customWidth="1"/>
    <col min="2321" max="2321" width="12.7265625" style="28" customWidth="1"/>
    <col min="2322" max="2322" width="14.36328125" style="28" customWidth="1"/>
    <col min="2323" max="2560" width="14.90625" style="28"/>
    <col min="2561" max="2561" width="26.26953125" style="28" customWidth="1"/>
    <col min="2562" max="2562" width="13.54296875" style="28" customWidth="1"/>
    <col min="2563" max="2563" width="12.26953125" style="28" customWidth="1"/>
    <col min="2564" max="2564" width="10.7265625" style="28" customWidth="1"/>
    <col min="2565" max="2565" width="13.1796875" style="28" customWidth="1"/>
    <col min="2566" max="2566" width="12.453125" style="28" customWidth="1"/>
    <col min="2567" max="2567" width="13.36328125" style="28" customWidth="1"/>
    <col min="2568" max="2568" width="12.453125" style="28" customWidth="1"/>
    <col min="2569" max="2569" width="11.26953125" style="28" customWidth="1"/>
    <col min="2570" max="2570" width="12.81640625" style="28" customWidth="1"/>
    <col min="2571" max="2571" width="13" style="28" customWidth="1"/>
    <col min="2572" max="2572" width="12.1796875" style="28" customWidth="1"/>
    <col min="2573" max="2573" width="11.26953125" style="28" customWidth="1"/>
    <col min="2574" max="2574" width="12.36328125" style="28" customWidth="1"/>
    <col min="2575" max="2575" width="13.6328125" style="28" customWidth="1"/>
    <col min="2576" max="2576" width="10.1796875" style="28" customWidth="1"/>
    <col min="2577" max="2577" width="12.7265625" style="28" customWidth="1"/>
    <col min="2578" max="2578" width="14.36328125" style="28" customWidth="1"/>
    <col min="2579" max="2816" width="14.90625" style="28"/>
    <col min="2817" max="2817" width="26.26953125" style="28" customWidth="1"/>
    <col min="2818" max="2818" width="13.54296875" style="28" customWidth="1"/>
    <col min="2819" max="2819" width="12.26953125" style="28" customWidth="1"/>
    <col min="2820" max="2820" width="10.7265625" style="28" customWidth="1"/>
    <col min="2821" max="2821" width="13.1796875" style="28" customWidth="1"/>
    <col min="2822" max="2822" width="12.453125" style="28" customWidth="1"/>
    <col min="2823" max="2823" width="13.36328125" style="28" customWidth="1"/>
    <col min="2824" max="2824" width="12.453125" style="28" customWidth="1"/>
    <col min="2825" max="2825" width="11.26953125" style="28" customWidth="1"/>
    <col min="2826" max="2826" width="12.81640625" style="28" customWidth="1"/>
    <col min="2827" max="2827" width="13" style="28" customWidth="1"/>
    <col min="2828" max="2828" width="12.1796875" style="28" customWidth="1"/>
    <col min="2829" max="2829" width="11.26953125" style="28" customWidth="1"/>
    <col min="2830" max="2830" width="12.36328125" style="28" customWidth="1"/>
    <col min="2831" max="2831" width="13.6328125" style="28" customWidth="1"/>
    <col min="2832" max="2832" width="10.1796875" style="28" customWidth="1"/>
    <col min="2833" max="2833" width="12.7265625" style="28" customWidth="1"/>
    <col min="2834" max="2834" width="14.36328125" style="28" customWidth="1"/>
    <col min="2835" max="3072" width="14.90625" style="28"/>
    <col min="3073" max="3073" width="26.26953125" style="28" customWidth="1"/>
    <col min="3074" max="3074" width="13.54296875" style="28" customWidth="1"/>
    <col min="3075" max="3075" width="12.26953125" style="28" customWidth="1"/>
    <col min="3076" max="3076" width="10.7265625" style="28" customWidth="1"/>
    <col min="3077" max="3077" width="13.1796875" style="28" customWidth="1"/>
    <col min="3078" max="3078" width="12.453125" style="28" customWidth="1"/>
    <col min="3079" max="3079" width="13.36328125" style="28" customWidth="1"/>
    <col min="3080" max="3080" width="12.453125" style="28" customWidth="1"/>
    <col min="3081" max="3081" width="11.26953125" style="28" customWidth="1"/>
    <col min="3082" max="3082" width="12.81640625" style="28" customWidth="1"/>
    <col min="3083" max="3083" width="13" style="28" customWidth="1"/>
    <col min="3084" max="3084" width="12.1796875" style="28" customWidth="1"/>
    <col min="3085" max="3085" width="11.26953125" style="28" customWidth="1"/>
    <col min="3086" max="3086" width="12.36328125" style="28" customWidth="1"/>
    <col min="3087" max="3087" width="13.6328125" style="28" customWidth="1"/>
    <col min="3088" max="3088" width="10.1796875" style="28" customWidth="1"/>
    <col min="3089" max="3089" width="12.7265625" style="28" customWidth="1"/>
    <col min="3090" max="3090" width="14.36328125" style="28" customWidth="1"/>
    <col min="3091" max="3328" width="14.90625" style="28"/>
    <col min="3329" max="3329" width="26.26953125" style="28" customWidth="1"/>
    <col min="3330" max="3330" width="13.54296875" style="28" customWidth="1"/>
    <col min="3331" max="3331" width="12.26953125" style="28" customWidth="1"/>
    <col min="3332" max="3332" width="10.7265625" style="28" customWidth="1"/>
    <col min="3333" max="3333" width="13.1796875" style="28" customWidth="1"/>
    <col min="3334" max="3334" width="12.453125" style="28" customWidth="1"/>
    <col min="3335" max="3335" width="13.36328125" style="28" customWidth="1"/>
    <col min="3336" max="3336" width="12.453125" style="28" customWidth="1"/>
    <col min="3337" max="3337" width="11.26953125" style="28" customWidth="1"/>
    <col min="3338" max="3338" width="12.81640625" style="28" customWidth="1"/>
    <col min="3339" max="3339" width="13" style="28" customWidth="1"/>
    <col min="3340" max="3340" width="12.1796875" style="28" customWidth="1"/>
    <col min="3341" max="3341" width="11.26953125" style="28" customWidth="1"/>
    <col min="3342" max="3342" width="12.36328125" style="28" customWidth="1"/>
    <col min="3343" max="3343" width="13.6328125" style="28" customWidth="1"/>
    <col min="3344" max="3344" width="10.1796875" style="28" customWidth="1"/>
    <col min="3345" max="3345" width="12.7265625" style="28" customWidth="1"/>
    <col min="3346" max="3346" width="14.36328125" style="28" customWidth="1"/>
    <col min="3347" max="3584" width="14.90625" style="28"/>
    <col min="3585" max="3585" width="26.26953125" style="28" customWidth="1"/>
    <col min="3586" max="3586" width="13.54296875" style="28" customWidth="1"/>
    <col min="3587" max="3587" width="12.26953125" style="28" customWidth="1"/>
    <col min="3588" max="3588" width="10.7265625" style="28" customWidth="1"/>
    <col min="3589" max="3589" width="13.1796875" style="28" customWidth="1"/>
    <col min="3590" max="3590" width="12.453125" style="28" customWidth="1"/>
    <col min="3591" max="3591" width="13.36328125" style="28" customWidth="1"/>
    <col min="3592" max="3592" width="12.453125" style="28" customWidth="1"/>
    <col min="3593" max="3593" width="11.26953125" style="28" customWidth="1"/>
    <col min="3594" max="3594" width="12.81640625" style="28" customWidth="1"/>
    <col min="3595" max="3595" width="13" style="28" customWidth="1"/>
    <col min="3596" max="3596" width="12.1796875" style="28" customWidth="1"/>
    <col min="3597" max="3597" width="11.26953125" style="28" customWidth="1"/>
    <col min="3598" max="3598" width="12.36328125" style="28" customWidth="1"/>
    <col min="3599" max="3599" width="13.6328125" style="28" customWidth="1"/>
    <col min="3600" max="3600" width="10.1796875" style="28" customWidth="1"/>
    <col min="3601" max="3601" width="12.7265625" style="28" customWidth="1"/>
    <col min="3602" max="3602" width="14.36328125" style="28" customWidth="1"/>
    <col min="3603" max="3840" width="14.90625" style="28"/>
    <col min="3841" max="3841" width="26.26953125" style="28" customWidth="1"/>
    <col min="3842" max="3842" width="13.54296875" style="28" customWidth="1"/>
    <col min="3843" max="3843" width="12.26953125" style="28" customWidth="1"/>
    <col min="3844" max="3844" width="10.7265625" style="28" customWidth="1"/>
    <col min="3845" max="3845" width="13.1796875" style="28" customWidth="1"/>
    <col min="3846" max="3846" width="12.453125" style="28" customWidth="1"/>
    <col min="3847" max="3847" width="13.36328125" style="28" customWidth="1"/>
    <col min="3848" max="3848" width="12.453125" style="28" customWidth="1"/>
    <col min="3849" max="3849" width="11.26953125" style="28" customWidth="1"/>
    <col min="3850" max="3850" width="12.81640625" style="28" customWidth="1"/>
    <col min="3851" max="3851" width="13" style="28" customWidth="1"/>
    <col min="3852" max="3852" width="12.1796875" style="28" customWidth="1"/>
    <col min="3853" max="3853" width="11.26953125" style="28" customWidth="1"/>
    <col min="3854" max="3854" width="12.36328125" style="28" customWidth="1"/>
    <col min="3855" max="3855" width="13.6328125" style="28" customWidth="1"/>
    <col min="3856" max="3856" width="10.1796875" style="28" customWidth="1"/>
    <col min="3857" max="3857" width="12.7265625" style="28" customWidth="1"/>
    <col min="3858" max="3858" width="14.36328125" style="28" customWidth="1"/>
    <col min="3859" max="4096" width="14.90625" style="28"/>
    <col min="4097" max="4097" width="26.26953125" style="28" customWidth="1"/>
    <col min="4098" max="4098" width="13.54296875" style="28" customWidth="1"/>
    <col min="4099" max="4099" width="12.26953125" style="28" customWidth="1"/>
    <col min="4100" max="4100" width="10.7265625" style="28" customWidth="1"/>
    <col min="4101" max="4101" width="13.1796875" style="28" customWidth="1"/>
    <col min="4102" max="4102" width="12.453125" style="28" customWidth="1"/>
    <col min="4103" max="4103" width="13.36328125" style="28" customWidth="1"/>
    <col min="4104" max="4104" width="12.453125" style="28" customWidth="1"/>
    <col min="4105" max="4105" width="11.26953125" style="28" customWidth="1"/>
    <col min="4106" max="4106" width="12.81640625" style="28" customWidth="1"/>
    <col min="4107" max="4107" width="13" style="28" customWidth="1"/>
    <col min="4108" max="4108" width="12.1796875" style="28" customWidth="1"/>
    <col min="4109" max="4109" width="11.26953125" style="28" customWidth="1"/>
    <col min="4110" max="4110" width="12.36328125" style="28" customWidth="1"/>
    <col min="4111" max="4111" width="13.6328125" style="28" customWidth="1"/>
    <col min="4112" max="4112" width="10.1796875" style="28" customWidth="1"/>
    <col min="4113" max="4113" width="12.7265625" style="28" customWidth="1"/>
    <col min="4114" max="4114" width="14.36328125" style="28" customWidth="1"/>
    <col min="4115" max="4352" width="14.90625" style="28"/>
    <col min="4353" max="4353" width="26.26953125" style="28" customWidth="1"/>
    <col min="4354" max="4354" width="13.54296875" style="28" customWidth="1"/>
    <col min="4355" max="4355" width="12.26953125" style="28" customWidth="1"/>
    <col min="4356" max="4356" width="10.7265625" style="28" customWidth="1"/>
    <col min="4357" max="4357" width="13.1796875" style="28" customWidth="1"/>
    <col min="4358" max="4358" width="12.453125" style="28" customWidth="1"/>
    <col min="4359" max="4359" width="13.36328125" style="28" customWidth="1"/>
    <col min="4360" max="4360" width="12.453125" style="28" customWidth="1"/>
    <col min="4361" max="4361" width="11.26953125" style="28" customWidth="1"/>
    <col min="4362" max="4362" width="12.81640625" style="28" customWidth="1"/>
    <col min="4363" max="4363" width="13" style="28" customWidth="1"/>
    <col min="4364" max="4364" width="12.1796875" style="28" customWidth="1"/>
    <col min="4365" max="4365" width="11.26953125" style="28" customWidth="1"/>
    <col min="4366" max="4366" width="12.36328125" style="28" customWidth="1"/>
    <col min="4367" max="4367" width="13.6328125" style="28" customWidth="1"/>
    <col min="4368" max="4368" width="10.1796875" style="28" customWidth="1"/>
    <col min="4369" max="4369" width="12.7265625" style="28" customWidth="1"/>
    <col min="4370" max="4370" width="14.36328125" style="28" customWidth="1"/>
    <col min="4371" max="4608" width="14.90625" style="28"/>
    <col min="4609" max="4609" width="26.26953125" style="28" customWidth="1"/>
    <col min="4610" max="4610" width="13.54296875" style="28" customWidth="1"/>
    <col min="4611" max="4611" width="12.26953125" style="28" customWidth="1"/>
    <col min="4612" max="4612" width="10.7265625" style="28" customWidth="1"/>
    <col min="4613" max="4613" width="13.1796875" style="28" customWidth="1"/>
    <col min="4614" max="4614" width="12.453125" style="28" customWidth="1"/>
    <col min="4615" max="4615" width="13.36328125" style="28" customWidth="1"/>
    <col min="4616" max="4616" width="12.453125" style="28" customWidth="1"/>
    <col min="4617" max="4617" width="11.26953125" style="28" customWidth="1"/>
    <col min="4618" max="4618" width="12.81640625" style="28" customWidth="1"/>
    <col min="4619" max="4619" width="13" style="28" customWidth="1"/>
    <col min="4620" max="4620" width="12.1796875" style="28" customWidth="1"/>
    <col min="4621" max="4621" width="11.26953125" style="28" customWidth="1"/>
    <col min="4622" max="4622" width="12.36328125" style="28" customWidth="1"/>
    <col min="4623" max="4623" width="13.6328125" style="28" customWidth="1"/>
    <col min="4624" max="4624" width="10.1796875" style="28" customWidth="1"/>
    <col min="4625" max="4625" width="12.7265625" style="28" customWidth="1"/>
    <col min="4626" max="4626" width="14.36328125" style="28" customWidth="1"/>
    <col min="4627" max="4864" width="14.90625" style="28"/>
    <col min="4865" max="4865" width="26.26953125" style="28" customWidth="1"/>
    <col min="4866" max="4866" width="13.54296875" style="28" customWidth="1"/>
    <col min="4867" max="4867" width="12.26953125" style="28" customWidth="1"/>
    <col min="4868" max="4868" width="10.7265625" style="28" customWidth="1"/>
    <col min="4869" max="4869" width="13.1796875" style="28" customWidth="1"/>
    <col min="4870" max="4870" width="12.453125" style="28" customWidth="1"/>
    <col min="4871" max="4871" width="13.36328125" style="28" customWidth="1"/>
    <col min="4872" max="4872" width="12.453125" style="28" customWidth="1"/>
    <col min="4873" max="4873" width="11.26953125" style="28" customWidth="1"/>
    <col min="4874" max="4874" width="12.81640625" style="28" customWidth="1"/>
    <col min="4875" max="4875" width="13" style="28" customWidth="1"/>
    <col min="4876" max="4876" width="12.1796875" style="28" customWidth="1"/>
    <col min="4877" max="4877" width="11.26953125" style="28" customWidth="1"/>
    <col min="4878" max="4878" width="12.36328125" style="28" customWidth="1"/>
    <col min="4879" max="4879" width="13.6328125" style="28" customWidth="1"/>
    <col min="4880" max="4880" width="10.1796875" style="28" customWidth="1"/>
    <col min="4881" max="4881" width="12.7265625" style="28" customWidth="1"/>
    <col min="4882" max="4882" width="14.36328125" style="28" customWidth="1"/>
    <col min="4883" max="5120" width="14.90625" style="28"/>
    <col min="5121" max="5121" width="26.26953125" style="28" customWidth="1"/>
    <col min="5122" max="5122" width="13.54296875" style="28" customWidth="1"/>
    <col min="5123" max="5123" width="12.26953125" style="28" customWidth="1"/>
    <col min="5124" max="5124" width="10.7265625" style="28" customWidth="1"/>
    <col min="5125" max="5125" width="13.1796875" style="28" customWidth="1"/>
    <col min="5126" max="5126" width="12.453125" style="28" customWidth="1"/>
    <col min="5127" max="5127" width="13.36328125" style="28" customWidth="1"/>
    <col min="5128" max="5128" width="12.453125" style="28" customWidth="1"/>
    <col min="5129" max="5129" width="11.26953125" style="28" customWidth="1"/>
    <col min="5130" max="5130" width="12.81640625" style="28" customWidth="1"/>
    <col min="5131" max="5131" width="13" style="28" customWidth="1"/>
    <col min="5132" max="5132" width="12.1796875" style="28" customWidth="1"/>
    <col min="5133" max="5133" width="11.26953125" style="28" customWidth="1"/>
    <col min="5134" max="5134" width="12.36328125" style="28" customWidth="1"/>
    <col min="5135" max="5135" width="13.6328125" style="28" customWidth="1"/>
    <col min="5136" max="5136" width="10.1796875" style="28" customWidth="1"/>
    <col min="5137" max="5137" width="12.7265625" style="28" customWidth="1"/>
    <col min="5138" max="5138" width="14.36328125" style="28" customWidth="1"/>
    <col min="5139" max="5376" width="14.90625" style="28"/>
    <col min="5377" max="5377" width="26.26953125" style="28" customWidth="1"/>
    <col min="5378" max="5378" width="13.54296875" style="28" customWidth="1"/>
    <col min="5379" max="5379" width="12.26953125" style="28" customWidth="1"/>
    <col min="5380" max="5380" width="10.7265625" style="28" customWidth="1"/>
    <col min="5381" max="5381" width="13.1796875" style="28" customWidth="1"/>
    <col min="5382" max="5382" width="12.453125" style="28" customWidth="1"/>
    <col min="5383" max="5383" width="13.36328125" style="28" customWidth="1"/>
    <col min="5384" max="5384" width="12.453125" style="28" customWidth="1"/>
    <col min="5385" max="5385" width="11.26953125" style="28" customWidth="1"/>
    <col min="5386" max="5386" width="12.81640625" style="28" customWidth="1"/>
    <col min="5387" max="5387" width="13" style="28" customWidth="1"/>
    <col min="5388" max="5388" width="12.1796875" style="28" customWidth="1"/>
    <col min="5389" max="5389" width="11.26953125" style="28" customWidth="1"/>
    <col min="5390" max="5390" width="12.36328125" style="28" customWidth="1"/>
    <col min="5391" max="5391" width="13.6328125" style="28" customWidth="1"/>
    <col min="5392" max="5392" width="10.1796875" style="28" customWidth="1"/>
    <col min="5393" max="5393" width="12.7265625" style="28" customWidth="1"/>
    <col min="5394" max="5394" width="14.36328125" style="28" customWidth="1"/>
    <col min="5395" max="5632" width="14.90625" style="28"/>
    <col min="5633" max="5633" width="26.26953125" style="28" customWidth="1"/>
    <col min="5634" max="5634" width="13.54296875" style="28" customWidth="1"/>
    <col min="5635" max="5635" width="12.26953125" style="28" customWidth="1"/>
    <col min="5636" max="5636" width="10.7265625" style="28" customWidth="1"/>
    <col min="5637" max="5637" width="13.1796875" style="28" customWidth="1"/>
    <col min="5638" max="5638" width="12.453125" style="28" customWidth="1"/>
    <col min="5639" max="5639" width="13.36328125" style="28" customWidth="1"/>
    <col min="5640" max="5640" width="12.453125" style="28" customWidth="1"/>
    <col min="5641" max="5641" width="11.26953125" style="28" customWidth="1"/>
    <col min="5642" max="5642" width="12.81640625" style="28" customWidth="1"/>
    <col min="5643" max="5643" width="13" style="28" customWidth="1"/>
    <col min="5644" max="5644" width="12.1796875" style="28" customWidth="1"/>
    <col min="5645" max="5645" width="11.26953125" style="28" customWidth="1"/>
    <col min="5646" max="5646" width="12.36328125" style="28" customWidth="1"/>
    <col min="5647" max="5647" width="13.6328125" style="28" customWidth="1"/>
    <col min="5648" max="5648" width="10.1796875" style="28" customWidth="1"/>
    <col min="5649" max="5649" width="12.7265625" style="28" customWidth="1"/>
    <col min="5650" max="5650" width="14.36328125" style="28" customWidth="1"/>
    <col min="5651" max="5888" width="14.90625" style="28"/>
    <col min="5889" max="5889" width="26.26953125" style="28" customWidth="1"/>
    <col min="5890" max="5890" width="13.54296875" style="28" customWidth="1"/>
    <col min="5891" max="5891" width="12.26953125" style="28" customWidth="1"/>
    <col min="5892" max="5892" width="10.7265625" style="28" customWidth="1"/>
    <col min="5893" max="5893" width="13.1796875" style="28" customWidth="1"/>
    <col min="5894" max="5894" width="12.453125" style="28" customWidth="1"/>
    <col min="5895" max="5895" width="13.36328125" style="28" customWidth="1"/>
    <col min="5896" max="5896" width="12.453125" style="28" customWidth="1"/>
    <col min="5897" max="5897" width="11.26953125" style="28" customWidth="1"/>
    <col min="5898" max="5898" width="12.81640625" style="28" customWidth="1"/>
    <col min="5899" max="5899" width="13" style="28" customWidth="1"/>
    <col min="5900" max="5900" width="12.1796875" style="28" customWidth="1"/>
    <col min="5901" max="5901" width="11.26953125" style="28" customWidth="1"/>
    <col min="5902" max="5902" width="12.36328125" style="28" customWidth="1"/>
    <col min="5903" max="5903" width="13.6328125" style="28" customWidth="1"/>
    <col min="5904" max="5904" width="10.1796875" style="28" customWidth="1"/>
    <col min="5905" max="5905" width="12.7265625" style="28" customWidth="1"/>
    <col min="5906" max="5906" width="14.36328125" style="28" customWidth="1"/>
    <col min="5907" max="6144" width="14.90625" style="28"/>
    <col min="6145" max="6145" width="26.26953125" style="28" customWidth="1"/>
    <col min="6146" max="6146" width="13.54296875" style="28" customWidth="1"/>
    <col min="6147" max="6147" width="12.26953125" style="28" customWidth="1"/>
    <col min="6148" max="6148" width="10.7265625" style="28" customWidth="1"/>
    <col min="6149" max="6149" width="13.1796875" style="28" customWidth="1"/>
    <col min="6150" max="6150" width="12.453125" style="28" customWidth="1"/>
    <col min="6151" max="6151" width="13.36328125" style="28" customWidth="1"/>
    <col min="6152" max="6152" width="12.453125" style="28" customWidth="1"/>
    <col min="6153" max="6153" width="11.26953125" style="28" customWidth="1"/>
    <col min="6154" max="6154" width="12.81640625" style="28" customWidth="1"/>
    <col min="6155" max="6155" width="13" style="28" customWidth="1"/>
    <col min="6156" max="6156" width="12.1796875" style="28" customWidth="1"/>
    <col min="6157" max="6157" width="11.26953125" style="28" customWidth="1"/>
    <col min="6158" max="6158" width="12.36328125" style="28" customWidth="1"/>
    <col min="6159" max="6159" width="13.6328125" style="28" customWidth="1"/>
    <col min="6160" max="6160" width="10.1796875" style="28" customWidth="1"/>
    <col min="6161" max="6161" width="12.7265625" style="28" customWidth="1"/>
    <col min="6162" max="6162" width="14.36328125" style="28" customWidth="1"/>
    <col min="6163" max="6400" width="14.90625" style="28"/>
    <col min="6401" max="6401" width="26.26953125" style="28" customWidth="1"/>
    <col min="6402" max="6402" width="13.54296875" style="28" customWidth="1"/>
    <col min="6403" max="6403" width="12.26953125" style="28" customWidth="1"/>
    <col min="6404" max="6404" width="10.7265625" style="28" customWidth="1"/>
    <col min="6405" max="6405" width="13.1796875" style="28" customWidth="1"/>
    <col min="6406" max="6406" width="12.453125" style="28" customWidth="1"/>
    <col min="6407" max="6407" width="13.36328125" style="28" customWidth="1"/>
    <col min="6408" max="6408" width="12.453125" style="28" customWidth="1"/>
    <col min="6409" max="6409" width="11.26953125" style="28" customWidth="1"/>
    <col min="6410" max="6410" width="12.81640625" style="28" customWidth="1"/>
    <col min="6411" max="6411" width="13" style="28" customWidth="1"/>
    <col min="6412" max="6412" width="12.1796875" style="28" customWidth="1"/>
    <col min="6413" max="6413" width="11.26953125" style="28" customWidth="1"/>
    <col min="6414" max="6414" width="12.36328125" style="28" customWidth="1"/>
    <col min="6415" max="6415" width="13.6328125" style="28" customWidth="1"/>
    <col min="6416" max="6416" width="10.1796875" style="28" customWidth="1"/>
    <col min="6417" max="6417" width="12.7265625" style="28" customWidth="1"/>
    <col min="6418" max="6418" width="14.36328125" style="28" customWidth="1"/>
    <col min="6419" max="6656" width="14.90625" style="28"/>
    <col min="6657" max="6657" width="26.26953125" style="28" customWidth="1"/>
    <col min="6658" max="6658" width="13.54296875" style="28" customWidth="1"/>
    <col min="6659" max="6659" width="12.26953125" style="28" customWidth="1"/>
    <col min="6660" max="6660" width="10.7265625" style="28" customWidth="1"/>
    <col min="6661" max="6661" width="13.1796875" style="28" customWidth="1"/>
    <col min="6662" max="6662" width="12.453125" style="28" customWidth="1"/>
    <col min="6663" max="6663" width="13.36328125" style="28" customWidth="1"/>
    <col min="6664" max="6664" width="12.453125" style="28" customWidth="1"/>
    <col min="6665" max="6665" width="11.26953125" style="28" customWidth="1"/>
    <col min="6666" max="6666" width="12.81640625" style="28" customWidth="1"/>
    <col min="6667" max="6667" width="13" style="28" customWidth="1"/>
    <col min="6668" max="6668" width="12.1796875" style="28" customWidth="1"/>
    <col min="6669" max="6669" width="11.26953125" style="28" customWidth="1"/>
    <col min="6670" max="6670" width="12.36328125" style="28" customWidth="1"/>
    <col min="6671" max="6671" width="13.6328125" style="28" customWidth="1"/>
    <col min="6672" max="6672" width="10.1796875" style="28" customWidth="1"/>
    <col min="6673" max="6673" width="12.7265625" style="28" customWidth="1"/>
    <col min="6674" max="6674" width="14.36328125" style="28" customWidth="1"/>
    <col min="6675" max="6912" width="14.90625" style="28"/>
    <col min="6913" max="6913" width="26.26953125" style="28" customWidth="1"/>
    <col min="6914" max="6914" width="13.54296875" style="28" customWidth="1"/>
    <col min="6915" max="6915" width="12.26953125" style="28" customWidth="1"/>
    <col min="6916" max="6916" width="10.7265625" style="28" customWidth="1"/>
    <col min="6917" max="6917" width="13.1796875" style="28" customWidth="1"/>
    <col min="6918" max="6918" width="12.453125" style="28" customWidth="1"/>
    <col min="6919" max="6919" width="13.36328125" style="28" customWidth="1"/>
    <col min="6920" max="6920" width="12.453125" style="28" customWidth="1"/>
    <col min="6921" max="6921" width="11.26953125" style="28" customWidth="1"/>
    <col min="6922" max="6922" width="12.81640625" style="28" customWidth="1"/>
    <col min="6923" max="6923" width="13" style="28" customWidth="1"/>
    <col min="6924" max="6924" width="12.1796875" style="28" customWidth="1"/>
    <col min="6925" max="6925" width="11.26953125" style="28" customWidth="1"/>
    <col min="6926" max="6926" width="12.36328125" style="28" customWidth="1"/>
    <col min="6927" max="6927" width="13.6328125" style="28" customWidth="1"/>
    <col min="6928" max="6928" width="10.1796875" style="28" customWidth="1"/>
    <col min="6929" max="6929" width="12.7265625" style="28" customWidth="1"/>
    <col min="6930" max="6930" width="14.36328125" style="28" customWidth="1"/>
    <col min="6931" max="7168" width="14.90625" style="28"/>
    <col min="7169" max="7169" width="26.26953125" style="28" customWidth="1"/>
    <col min="7170" max="7170" width="13.54296875" style="28" customWidth="1"/>
    <col min="7171" max="7171" width="12.26953125" style="28" customWidth="1"/>
    <col min="7172" max="7172" width="10.7265625" style="28" customWidth="1"/>
    <col min="7173" max="7173" width="13.1796875" style="28" customWidth="1"/>
    <col min="7174" max="7174" width="12.453125" style="28" customWidth="1"/>
    <col min="7175" max="7175" width="13.36328125" style="28" customWidth="1"/>
    <col min="7176" max="7176" width="12.453125" style="28" customWidth="1"/>
    <col min="7177" max="7177" width="11.26953125" style="28" customWidth="1"/>
    <col min="7178" max="7178" width="12.81640625" style="28" customWidth="1"/>
    <col min="7179" max="7179" width="13" style="28" customWidth="1"/>
    <col min="7180" max="7180" width="12.1796875" style="28" customWidth="1"/>
    <col min="7181" max="7181" width="11.26953125" style="28" customWidth="1"/>
    <col min="7182" max="7182" width="12.36328125" style="28" customWidth="1"/>
    <col min="7183" max="7183" width="13.6328125" style="28" customWidth="1"/>
    <col min="7184" max="7184" width="10.1796875" style="28" customWidth="1"/>
    <col min="7185" max="7185" width="12.7265625" style="28" customWidth="1"/>
    <col min="7186" max="7186" width="14.36328125" style="28" customWidth="1"/>
    <col min="7187" max="7424" width="14.90625" style="28"/>
    <col min="7425" max="7425" width="26.26953125" style="28" customWidth="1"/>
    <col min="7426" max="7426" width="13.54296875" style="28" customWidth="1"/>
    <col min="7427" max="7427" width="12.26953125" style="28" customWidth="1"/>
    <col min="7428" max="7428" width="10.7265625" style="28" customWidth="1"/>
    <col min="7429" max="7429" width="13.1796875" style="28" customWidth="1"/>
    <col min="7430" max="7430" width="12.453125" style="28" customWidth="1"/>
    <col min="7431" max="7431" width="13.36328125" style="28" customWidth="1"/>
    <col min="7432" max="7432" width="12.453125" style="28" customWidth="1"/>
    <col min="7433" max="7433" width="11.26953125" style="28" customWidth="1"/>
    <col min="7434" max="7434" width="12.81640625" style="28" customWidth="1"/>
    <col min="7435" max="7435" width="13" style="28" customWidth="1"/>
    <col min="7436" max="7436" width="12.1796875" style="28" customWidth="1"/>
    <col min="7437" max="7437" width="11.26953125" style="28" customWidth="1"/>
    <col min="7438" max="7438" width="12.36328125" style="28" customWidth="1"/>
    <col min="7439" max="7439" width="13.6328125" style="28" customWidth="1"/>
    <col min="7440" max="7440" width="10.1796875" style="28" customWidth="1"/>
    <col min="7441" max="7441" width="12.7265625" style="28" customWidth="1"/>
    <col min="7442" max="7442" width="14.36328125" style="28" customWidth="1"/>
    <col min="7443" max="7680" width="14.90625" style="28"/>
    <col min="7681" max="7681" width="26.26953125" style="28" customWidth="1"/>
    <col min="7682" max="7682" width="13.54296875" style="28" customWidth="1"/>
    <col min="7683" max="7683" width="12.26953125" style="28" customWidth="1"/>
    <col min="7684" max="7684" width="10.7265625" style="28" customWidth="1"/>
    <col min="7685" max="7685" width="13.1796875" style="28" customWidth="1"/>
    <col min="7686" max="7686" width="12.453125" style="28" customWidth="1"/>
    <col min="7687" max="7687" width="13.36328125" style="28" customWidth="1"/>
    <col min="7688" max="7688" width="12.453125" style="28" customWidth="1"/>
    <col min="7689" max="7689" width="11.26953125" style="28" customWidth="1"/>
    <col min="7690" max="7690" width="12.81640625" style="28" customWidth="1"/>
    <col min="7691" max="7691" width="13" style="28" customWidth="1"/>
    <col min="7692" max="7692" width="12.1796875" style="28" customWidth="1"/>
    <col min="7693" max="7693" width="11.26953125" style="28" customWidth="1"/>
    <col min="7694" max="7694" width="12.36328125" style="28" customWidth="1"/>
    <col min="7695" max="7695" width="13.6328125" style="28" customWidth="1"/>
    <col min="7696" max="7696" width="10.1796875" style="28" customWidth="1"/>
    <col min="7697" max="7697" width="12.7265625" style="28" customWidth="1"/>
    <col min="7698" max="7698" width="14.36328125" style="28" customWidth="1"/>
    <col min="7699" max="7936" width="14.90625" style="28"/>
    <col min="7937" max="7937" width="26.26953125" style="28" customWidth="1"/>
    <col min="7938" max="7938" width="13.54296875" style="28" customWidth="1"/>
    <col min="7939" max="7939" width="12.26953125" style="28" customWidth="1"/>
    <col min="7940" max="7940" width="10.7265625" style="28" customWidth="1"/>
    <col min="7941" max="7941" width="13.1796875" style="28" customWidth="1"/>
    <col min="7942" max="7942" width="12.453125" style="28" customWidth="1"/>
    <col min="7943" max="7943" width="13.36328125" style="28" customWidth="1"/>
    <col min="7944" max="7944" width="12.453125" style="28" customWidth="1"/>
    <col min="7945" max="7945" width="11.26953125" style="28" customWidth="1"/>
    <col min="7946" max="7946" width="12.81640625" style="28" customWidth="1"/>
    <col min="7947" max="7947" width="13" style="28" customWidth="1"/>
    <col min="7948" max="7948" width="12.1796875" style="28" customWidth="1"/>
    <col min="7949" max="7949" width="11.26953125" style="28" customWidth="1"/>
    <col min="7950" max="7950" width="12.36328125" style="28" customWidth="1"/>
    <col min="7951" max="7951" width="13.6328125" style="28" customWidth="1"/>
    <col min="7952" max="7952" width="10.1796875" style="28" customWidth="1"/>
    <col min="7953" max="7953" width="12.7265625" style="28" customWidth="1"/>
    <col min="7954" max="7954" width="14.36328125" style="28" customWidth="1"/>
    <col min="7955" max="8192" width="14.90625" style="28"/>
    <col min="8193" max="8193" width="26.26953125" style="28" customWidth="1"/>
    <col min="8194" max="8194" width="13.54296875" style="28" customWidth="1"/>
    <col min="8195" max="8195" width="12.26953125" style="28" customWidth="1"/>
    <col min="8196" max="8196" width="10.7265625" style="28" customWidth="1"/>
    <col min="8197" max="8197" width="13.1796875" style="28" customWidth="1"/>
    <col min="8198" max="8198" width="12.453125" style="28" customWidth="1"/>
    <col min="8199" max="8199" width="13.36328125" style="28" customWidth="1"/>
    <col min="8200" max="8200" width="12.453125" style="28" customWidth="1"/>
    <col min="8201" max="8201" width="11.26953125" style="28" customWidth="1"/>
    <col min="8202" max="8202" width="12.81640625" style="28" customWidth="1"/>
    <col min="8203" max="8203" width="13" style="28" customWidth="1"/>
    <col min="8204" max="8204" width="12.1796875" style="28" customWidth="1"/>
    <col min="8205" max="8205" width="11.26953125" style="28" customWidth="1"/>
    <col min="8206" max="8206" width="12.36328125" style="28" customWidth="1"/>
    <col min="8207" max="8207" width="13.6328125" style="28" customWidth="1"/>
    <col min="8208" max="8208" width="10.1796875" style="28" customWidth="1"/>
    <col min="8209" max="8209" width="12.7265625" style="28" customWidth="1"/>
    <col min="8210" max="8210" width="14.36328125" style="28" customWidth="1"/>
    <col min="8211" max="8448" width="14.90625" style="28"/>
    <col min="8449" max="8449" width="26.26953125" style="28" customWidth="1"/>
    <col min="8450" max="8450" width="13.54296875" style="28" customWidth="1"/>
    <col min="8451" max="8451" width="12.26953125" style="28" customWidth="1"/>
    <col min="8452" max="8452" width="10.7265625" style="28" customWidth="1"/>
    <col min="8453" max="8453" width="13.1796875" style="28" customWidth="1"/>
    <col min="8454" max="8454" width="12.453125" style="28" customWidth="1"/>
    <col min="8455" max="8455" width="13.36328125" style="28" customWidth="1"/>
    <col min="8456" max="8456" width="12.453125" style="28" customWidth="1"/>
    <col min="8457" max="8457" width="11.26953125" style="28" customWidth="1"/>
    <col min="8458" max="8458" width="12.81640625" style="28" customWidth="1"/>
    <col min="8459" max="8459" width="13" style="28" customWidth="1"/>
    <col min="8460" max="8460" width="12.1796875" style="28" customWidth="1"/>
    <col min="8461" max="8461" width="11.26953125" style="28" customWidth="1"/>
    <col min="8462" max="8462" width="12.36328125" style="28" customWidth="1"/>
    <col min="8463" max="8463" width="13.6328125" style="28" customWidth="1"/>
    <col min="8464" max="8464" width="10.1796875" style="28" customWidth="1"/>
    <col min="8465" max="8465" width="12.7265625" style="28" customWidth="1"/>
    <col min="8466" max="8466" width="14.36328125" style="28" customWidth="1"/>
    <col min="8467" max="8704" width="14.90625" style="28"/>
    <col min="8705" max="8705" width="26.26953125" style="28" customWidth="1"/>
    <col min="8706" max="8706" width="13.54296875" style="28" customWidth="1"/>
    <col min="8707" max="8707" width="12.26953125" style="28" customWidth="1"/>
    <col min="8708" max="8708" width="10.7265625" style="28" customWidth="1"/>
    <col min="8709" max="8709" width="13.1796875" style="28" customWidth="1"/>
    <col min="8710" max="8710" width="12.453125" style="28" customWidth="1"/>
    <col min="8711" max="8711" width="13.36328125" style="28" customWidth="1"/>
    <col min="8712" max="8712" width="12.453125" style="28" customWidth="1"/>
    <col min="8713" max="8713" width="11.26953125" style="28" customWidth="1"/>
    <col min="8714" max="8714" width="12.81640625" style="28" customWidth="1"/>
    <col min="8715" max="8715" width="13" style="28" customWidth="1"/>
    <col min="8716" max="8716" width="12.1796875" style="28" customWidth="1"/>
    <col min="8717" max="8717" width="11.26953125" style="28" customWidth="1"/>
    <col min="8718" max="8718" width="12.36328125" style="28" customWidth="1"/>
    <col min="8719" max="8719" width="13.6328125" style="28" customWidth="1"/>
    <col min="8720" max="8720" width="10.1796875" style="28" customWidth="1"/>
    <col min="8721" max="8721" width="12.7265625" style="28" customWidth="1"/>
    <col min="8722" max="8722" width="14.36328125" style="28" customWidth="1"/>
    <col min="8723" max="8960" width="14.90625" style="28"/>
    <col min="8961" max="8961" width="26.26953125" style="28" customWidth="1"/>
    <col min="8962" max="8962" width="13.54296875" style="28" customWidth="1"/>
    <col min="8963" max="8963" width="12.26953125" style="28" customWidth="1"/>
    <col min="8964" max="8964" width="10.7265625" style="28" customWidth="1"/>
    <col min="8965" max="8965" width="13.1796875" style="28" customWidth="1"/>
    <col min="8966" max="8966" width="12.453125" style="28" customWidth="1"/>
    <col min="8967" max="8967" width="13.36328125" style="28" customWidth="1"/>
    <col min="8968" max="8968" width="12.453125" style="28" customWidth="1"/>
    <col min="8969" max="8969" width="11.26953125" style="28" customWidth="1"/>
    <col min="8970" max="8970" width="12.81640625" style="28" customWidth="1"/>
    <col min="8971" max="8971" width="13" style="28" customWidth="1"/>
    <col min="8972" max="8972" width="12.1796875" style="28" customWidth="1"/>
    <col min="8973" max="8973" width="11.26953125" style="28" customWidth="1"/>
    <col min="8974" max="8974" width="12.36328125" style="28" customWidth="1"/>
    <col min="8975" max="8975" width="13.6328125" style="28" customWidth="1"/>
    <col min="8976" max="8976" width="10.1796875" style="28" customWidth="1"/>
    <col min="8977" max="8977" width="12.7265625" style="28" customWidth="1"/>
    <col min="8978" max="8978" width="14.36328125" style="28" customWidth="1"/>
    <col min="8979" max="9216" width="14.90625" style="28"/>
    <col min="9217" max="9217" width="26.26953125" style="28" customWidth="1"/>
    <col min="9218" max="9218" width="13.54296875" style="28" customWidth="1"/>
    <col min="9219" max="9219" width="12.26953125" style="28" customWidth="1"/>
    <col min="9220" max="9220" width="10.7265625" style="28" customWidth="1"/>
    <col min="9221" max="9221" width="13.1796875" style="28" customWidth="1"/>
    <col min="9222" max="9222" width="12.453125" style="28" customWidth="1"/>
    <col min="9223" max="9223" width="13.36328125" style="28" customWidth="1"/>
    <col min="9224" max="9224" width="12.453125" style="28" customWidth="1"/>
    <col min="9225" max="9225" width="11.26953125" style="28" customWidth="1"/>
    <col min="9226" max="9226" width="12.81640625" style="28" customWidth="1"/>
    <col min="9227" max="9227" width="13" style="28" customWidth="1"/>
    <col min="9228" max="9228" width="12.1796875" style="28" customWidth="1"/>
    <col min="9229" max="9229" width="11.26953125" style="28" customWidth="1"/>
    <col min="9230" max="9230" width="12.36328125" style="28" customWidth="1"/>
    <col min="9231" max="9231" width="13.6328125" style="28" customWidth="1"/>
    <col min="9232" max="9232" width="10.1796875" style="28" customWidth="1"/>
    <col min="9233" max="9233" width="12.7265625" style="28" customWidth="1"/>
    <col min="9234" max="9234" width="14.36328125" style="28" customWidth="1"/>
    <col min="9235" max="9472" width="14.90625" style="28"/>
    <col min="9473" max="9473" width="26.26953125" style="28" customWidth="1"/>
    <col min="9474" max="9474" width="13.54296875" style="28" customWidth="1"/>
    <col min="9475" max="9475" width="12.26953125" style="28" customWidth="1"/>
    <col min="9476" max="9476" width="10.7265625" style="28" customWidth="1"/>
    <col min="9477" max="9477" width="13.1796875" style="28" customWidth="1"/>
    <col min="9478" max="9478" width="12.453125" style="28" customWidth="1"/>
    <col min="9479" max="9479" width="13.36328125" style="28" customWidth="1"/>
    <col min="9480" max="9480" width="12.453125" style="28" customWidth="1"/>
    <col min="9481" max="9481" width="11.26953125" style="28" customWidth="1"/>
    <col min="9482" max="9482" width="12.81640625" style="28" customWidth="1"/>
    <col min="9483" max="9483" width="13" style="28" customWidth="1"/>
    <col min="9484" max="9484" width="12.1796875" style="28" customWidth="1"/>
    <col min="9485" max="9485" width="11.26953125" style="28" customWidth="1"/>
    <col min="9486" max="9486" width="12.36328125" style="28" customWidth="1"/>
    <col min="9487" max="9487" width="13.6328125" style="28" customWidth="1"/>
    <col min="9488" max="9488" width="10.1796875" style="28" customWidth="1"/>
    <col min="9489" max="9489" width="12.7265625" style="28" customWidth="1"/>
    <col min="9490" max="9490" width="14.36328125" style="28" customWidth="1"/>
    <col min="9491" max="9728" width="14.90625" style="28"/>
    <col min="9729" max="9729" width="26.26953125" style="28" customWidth="1"/>
    <col min="9730" max="9730" width="13.54296875" style="28" customWidth="1"/>
    <col min="9731" max="9731" width="12.26953125" style="28" customWidth="1"/>
    <col min="9732" max="9732" width="10.7265625" style="28" customWidth="1"/>
    <col min="9733" max="9733" width="13.1796875" style="28" customWidth="1"/>
    <col min="9734" max="9734" width="12.453125" style="28" customWidth="1"/>
    <col min="9735" max="9735" width="13.36328125" style="28" customWidth="1"/>
    <col min="9736" max="9736" width="12.453125" style="28" customWidth="1"/>
    <col min="9737" max="9737" width="11.26953125" style="28" customWidth="1"/>
    <col min="9738" max="9738" width="12.81640625" style="28" customWidth="1"/>
    <col min="9739" max="9739" width="13" style="28" customWidth="1"/>
    <col min="9740" max="9740" width="12.1796875" style="28" customWidth="1"/>
    <col min="9741" max="9741" width="11.26953125" style="28" customWidth="1"/>
    <col min="9742" max="9742" width="12.36328125" style="28" customWidth="1"/>
    <col min="9743" max="9743" width="13.6328125" style="28" customWidth="1"/>
    <col min="9744" max="9744" width="10.1796875" style="28" customWidth="1"/>
    <col min="9745" max="9745" width="12.7265625" style="28" customWidth="1"/>
    <col min="9746" max="9746" width="14.36328125" style="28" customWidth="1"/>
    <col min="9747" max="9984" width="14.90625" style="28"/>
    <col min="9985" max="9985" width="26.26953125" style="28" customWidth="1"/>
    <col min="9986" max="9986" width="13.54296875" style="28" customWidth="1"/>
    <col min="9987" max="9987" width="12.26953125" style="28" customWidth="1"/>
    <col min="9988" max="9988" width="10.7265625" style="28" customWidth="1"/>
    <col min="9989" max="9989" width="13.1796875" style="28" customWidth="1"/>
    <col min="9990" max="9990" width="12.453125" style="28" customWidth="1"/>
    <col min="9991" max="9991" width="13.36328125" style="28" customWidth="1"/>
    <col min="9992" max="9992" width="12.453125" style="28" customWidth="1"/>
    <col min="9993" max="9993" width="11.26953125" style="28" customWidth="1"/>
    <col min="9994" max="9994" width="12.81640625" style="28" customWidth="1"/>
    <col min="9995" max="9995" width="13" style="28" customWidth="1"/>
    <col min="9996" max="9996" width="12.1796875" style="28" customWidth="1"/>
    <col min="9997" max="9997" width="11.26953125" style="28" customWidth="1"/>
    <col min="9998" max="9998" width="12.36328125" style="28" customWidth="1"/>
    <col min="9999" max="9999" width="13.6328125" style="28" customWidth="1"/>
    <col min="10000" max="10000" width="10.1796875" style="28" customWidth="1"/>
    <col min="10001" max="10001" width="12.7265625" style="28" customWidth="1"/>
    <col min="10002" max="10002" width="14.36328125" style="28" customWidth="1"/>
    <col min="10003" max="10240" width="14.90625" style="28"/>
    <col min="10241" max="10241" width="26.26953125" style="28" customWidth="1"/>
    <col min="10242" max="10242" width="13.54296875" style="28" customWidth="1"/>
    <col min="10243" max="10243" width="12.26953125" style="28" customWidth="1"/>
    <col min="10244" max="10244" width="10.7265625" style="28" customWidth="1"/>
    <col min="10245" max="10245" width="13.1796875" style="28" customWidth="1"/>
    <col min="10246" max="10246" width="12.453125" style="28" customWidth="1"/>
    <col min="10247" max="10247" width="13.36328125" style="28" customWidth="1"/>
    <col min="10248" max="10248" width="12.453125" style="28" customWidth="1"/>
    <col min="10249" max="10249" width="11.26953125" style="28" customWidth="1"/>
    <col min="10250" max="10250" width="12.81640625" style="28" customWidth="1"/>
    <col min="10251" max="10251" width="13" style="28" customWidth="1"/>
    <col min="10252" max="10252" width="12.1796875" style="28" customWidth="1"/>
    <col min="10253" max="10253" width="11.26953125" style="28" customWidth="1"/>
    <col min="10254" max="10254" width="12.36328125" style="28" customWidth="1"/>
    <col min="10255" max="10255" width="13.6328125" style="28" customWidth="1"/>
    <col min="10256" max="10256" width="10.1796875" style="28" customWidth="1"/>
    <col min="10257" max="10257" width="12.7265625" style="28" customWidth="1"/>
    <col min="10258" max="10258" width="14.36328125" style="28" customWidth="1"/>
    <col min="10259" max="10496" width="14.90625" style="28"/>
    <col min="10497" max="10497" width="26.26953125" style="28" customWidth="1"/>
    <col min="10498" max="10498" width="13.54296875" style="28" customWidth="1"/>
    <col min="10499" max="10499" width="12.26953125" style="28" customWidth="1"/>
    <col min="10500" max="10500" width="10.7265625" style="28" customWidth="1"/>
    <col min="10501" max="10501" width="13.1796875" style="28" customWidth="1"/>
    <col min="10502" max="10502" width="12.453125" style="28" customWidth="1"/>
    <col min="10503" max="10503" width="13.36328125" style="28" customWidth="1"/>
    <col min="10504" max="10504" width="12.453125" style="28" customWidth="1"/>
    <col min="10505" max="10505" width="11.26953125" style="28" customWidth="1"/>
    <col min="10506" max="10506" width="12.81640625" style="28" customWidth="1"/>
    <col min="10507" max="10507" width="13" style="28" customWidth="1"/>
    <col min="10508" max="10508" width="12.1796875" style="28" customWidth="1"/>
    <col min="10509" max="10509" width="11.26953125" style="28" customWidth="1"/>
    <col min="10510" max="10510" width="12.36328125" style="28" customWidth="1"/>
    <col min="10511" max="10511" width="13.6328125" style="28" customWidth="1"/>
    <col min="10512" max="10512" width="10.1796875" style="28" customWidth="1"/>
    <col min="10513" max="10513" width="12.7265625" style="28" customWidth="1"/>
    <col min="10514" max="10514" width="14.36328125" style="28" customWidth="1"/>
    <col min="10515" max="10752" width="14.90625" style="28"/>
    <col min="10753" max="10753" width="26.26953125" style="28" customWidth="1"/>
    <col min="10754" max="10754" width="13.54296875" style="28" customWidth="1"/>
    <col min="10755" max="10755" width="12.26953125" style="28" customWidth="1"/>
    <col min="10756" max="10756" width="10.7265625" style="28" customWidth="1"/>
    <col min="10757" max="10757" width="13.1796875" style="28" customWidth="1"/>
    <col min="10758" max="10758" width="12.453125" style="28" customWidth="1"/>
    <col min="10759" max="10759" width="13.36328125" style="28" customWidth="1"/>
    <col min="10760" max="10760" width="12.453125" style="28" customWidth="1"/>
    <col min="10761" max="10761" width="11.26953125" style="28" customWidth="1"/>
    <col min="10762" max="10762" width="12.81640625" style="28" customWidth="1"/>
    <col min="10763" max="10763" width="13" style="28" customWidth="1"/>
    <col min="10764" max="10764" width="12.1796875" style="28" customWidth="1"/>
    <col min="10765" max="10765" width="11.26953125" style="28" customWidth="1"/>
    <col min="10766" max="10766" width="12.36328125" style="28" customWidth="1"/>
    <col min="10767" max="10767" width="13.6328125" style="28" customWidth="1"/>
    <col min="10768" max="10768" width="10.1796875" style="28" customWidth="1"/>
    <col min="10769" max="10769" width="12.7265625" style="28" customWidth="1"/>
    <col min="10770" max="10770" width="14.36328125" style="28" customWidth="1"/>
    <col min="10771" max="11008" width="14.90625" style="28"/>
    <col min="11009" max="11009" width="26.26953125" style="28" customWidth="1"/>
    <col min="11010" max="11010" width="13.54296875" style="28" customWidth="1"/>
    <col min="11011" max="11011" width="12.26953125" style="28" customWidth="1"/>
    <col min="11012" max="11012" width="10.7265625" style="28" customWidth="1"/>
    <col min="11013" max="11013" width="13.1796875" style="28" customWidth="1"/>
    <col min="11014" max="11014" width="12.453125" style="28" customWidth="1"/>
    <col min="11015" max="11015" width="13.36328125" style="28" customWidth="1"/>
    <col min="11016" max="11016" width="12.453125" style="28" customWidth="1"/>
    <col min="11017" max="11017" width="11.26953125" style="28" customWidth="1"/>
    <col min="11018" max="11018" width="12.81640625" style="28" customWidth="1"/>
    <col min="11019" max="11019" width="13" style="28" customWidth="1"/>
    <col min="11020" max="11020" width="12.1796875" style="28" customWidth="1"/>
    <col min="11021" max="11021" width="11.26953125" style="28" customWidth="1"/>
    <col min="11022" max="11022" width="12.36328125" style="28" customWidth="1"/>
    <col min="11023" max="11023" width="13.6328125" style="28" customWidth="1"/>
    <col min="11024" max="11024" width="10.1796875" style="28" customWidth="1"/>
    <col min="11025" max="11025" width="12.7265625" style="28" customWidth="1"/>
    <col min="11026" max="11026" width="14.36328125" style="28" customWidth="1"/>
    <col min="11027" max="11264" width="14.90625" style="28"/>
    <col min="11265" max="11265" width="26.26953125" style="28" customWidth="1"/>
    <col min="11266" max="11266" width="13.54296875" style="28" customWidth="1"/>
    <col min="11267" max="11267" width="12.26953125" style="28" customWidth="1"/>
    <col min="11268" max="11268" width="10.7265625" style="28" customWidth="1"/>
    <col min="11269" max="11269" width="13.1796875" style="28" customWidth="1"/>
    <col min="11270" max="11270" width="12.453125" style="28" customWidth="1"/>
    <col min="11271" max="11271" width="13.36328125" style="28" customWidth="1"/>
    <col min="11272" max="11272" width="12.453125" style="28" customWidth="1"/>
    <col min="11273" max="11273" width="11.26953125" style="28" customWidth="1"/>
    <col min="11274" max="11274" width="12.81640625" style="28" customWidth="1"/>
    <col min="11275" max="11275" width="13" style="28" customWidth="1"/>
    <col min="11276" max="11276" width="12.1796875" style="28" customWidth="1"/>
    <col min="11277" max="11277" width="11.26953125" style="28" customWidth="1"/>
    <col min="11278" max="11278" width="12.36328125" style="28" customWidth="1"/>
    <col min="11279" max="11279" width="13.6328125" style="28" customWidth="1"/>
    <col min="11280" max="11280" width="10.1796875" style="28" customWidth="1"/>
    <col min="11281" max="11281" width="12.7265625" style="28" customWidth="1"/>
    <col min="11282" max="11282" width="14.36328125" style="28" customWidth="1"/>
    <col min="11283" max="11520" width="14.90625" style="28"/>
    <col min="11521" max="11521" width="26.26953125" style="28" customWidth="1"/>
    <col min="11522" max="11522" width="13.54296875" style="28" customWidth="1"/>
    <col min="11523" max="11523" width="12.26953125" style="28" customWidth="1"/>
    <col min="11524" max="11524" width="10.7265625" style="28" customWidth="1"/>
    <col min="11525" max="11525" width="13.1796875" style="28" customWidth="1"/>
    <col min="11526" max="11526" width="12.453125" style="28" customWidth="1"/>
    <col min="11527" max="11527" width="13.36328125" style="28" customWidth="1"/>
    <col min="11528" max="11528" width="12.453125" style="28" customWidth="1"/>
    <col min="11529" max="11529" width="11.26953125" style="28" customWidth="1"/>
    <col min="11530" max="11530" width="12.81640625" style="28" customWidth="1"/>
    <col min="11531" max="11531" width="13" style="28" customWidth="1"/>
    <col min="11532" max="11532" width="12.1796875" style="28" customWidth="1"/>
    <col min="11533" max="11533" width="11.26953125" style="28" customWidth="1"/>
    <col min="11534" max="11534" width="12.36328125" style="28" customWidth="1"/>
    <col min="11535" max="11535" width="13.6328125" style="28" customWidth="1"/>
    <col min="11536" max="11536" width="10.1796875" style="28" customWidth="1"/>
    <col min="11537" max="11537" width="12.7265625" style="28" customWidth="1"/>
    <col min="11538" max="11538" width="14.36328125" style="28" customWidth="1"/>
    <col min="11539" max="11776" width="14.90625" style="28"/>
    <col min="11777" max="11777" width="26.26953125" style="28" customWidth="1"/>
    <col min="11778" max="11778" width="13.54296875" style="28" customWidth="1"/>
    <col min="11779" max="11779" width="12.26953125" style="28" customWidth="1"/>
    <col min="11780" max="11780" width="10.7265625" style="28" customWidth="1"/>
    <col min="11781" max="11781" width="13.1796875" style="28" customWidth="1"/>
    <col min="11782" max="11782" width="12.453125" style="28" customWidth="1"/>
    <col min="11783" max="11783" width="13.36328125" style="28" customWidth="1"/>
    <col min="11784" max="11784" width="12.453125" style="28" customWidth="1"/>
    <col min="11785" max="11785" width="11.26953125" style="28" customWidth="1"/>
    <col min="11786" max="11786" width="12.81640625" style="28" customWidth="1"/>
    <col min="11787" max="11787" width="13" style="28" customWidth="1"/>
    <col min="11788" max="11788" width="12.1796875" style="28" customWidth="1"/>
    <col min="11789" max="11789" width="11.26953125" style="28" customWidth="1"/>
    <col min="11790" max="11790" width="12.36328125" style="28" customWidth="1"/>
    <col min="11791" max="11791" width="13.6328125" style="28" customWidth="1"/>
    <col min="11792" max="11792" width="10.1796875" style="28" customWidth="1"/>
    <col min="11793" max="11793" width="12.7265625" style="28" customWidth="1"/>
    <col min="11794" max="11794" width="14.36328125" style="28" customWidth="1"/>
    <col min="11795" max="12032" width="14.90625" style="28"/>
    <col min="12033" max="12033" width="26.26953125" style="28" customWidth="1"/>
    <col min="12034" max="12034" width="13.54296875" style="28" customWidth="1"/>
    <col min="12035" max="12035" width="12.26953125" style="28" customWidth="1"/>
    <col min="12036" max="12036" width="10.7265625" style="28" customWidth="1"/>
    <col min="12037" max="12037" width="13.1796875" style="28" customWidth="1"/>
    <col min="12038" max="12038" width="12.453125" style="28" customWidth="1"/>
    <col min="12039" max="12039" width="13.36328125" style="28" customWidth="1"/>
    <col min="12040" max="12040" width="12.453125" style="28" customWidth="1"/>
    <col min="12041" max="12041" width="11.26953125" style="28" customWidth="1"/>
    <col min="12042" max="12042" width="12.81640625" style="28" customWidth="1"/>
    <col min="12043" max="12043" width="13" style="28" customWidth="1"/>
    <col min="12044" max="12044" width="12.1796875" style="28" customWidth="1"/>
    <col min="12045" max="12045" width="11.26953125" style="28" customWidth="1"/>
    <col min="12046" max="12046" width="12.36328125" style="28" customWidth="1"/>
    <col min="12047" max="12047" width="13.6328125" style="28" customWidth="1"/>
    <col min="12048" max="12048" width="10.1796875" style="28" customWidth="1"/>
    <col min="12049" max="12049" width="12.7265625" style="28" customWidth="1"/>
    <col min="12050" max="12050" width="14.36328125" style="28" customWidth="1"/>
    <col min="12051" max="12288" width="14.90625" style="28"/>
    <col min="12289" max="12289" width="26.26953125" style="28" customWidth="1"/>
    <col min="12290" max="12290" width="13.54296875" style="28" customWidth="1"/>
    <col min="12291" max="12291" width="12.26953125" style="28" customWidth="1"/>
    <col min="12292" max="12292" width="10.7265625" style="28" customWidth="1"/>
    <col min="12293" max="12293" width="13.1796875" style="28" customWidth="1"/>
    <col min="12294" max="12294" width="12.453125" style="28" customWidth="1"/>
    <col min="12295" max="12295" width="13.36328125" style="28" customWidth="1"/>
    <col min="12296" max="12296" width="12.453125" style="28" customWidth="1"/>
    <col min="12297" max="12297" width="11.26953125" style="28" customWidth="1"/>
    <col min="12298" max="12298" width="12.81640625" style="28" customWidth="1"/>
    <col min="12299" max="12299" width="13" style="28" customWidth="1"/>
    <col min="12300" max="12300" width="12.1796875" style="28" customWidth="1"/>
    <col min="12301" max="12301" width="11.26953125" style="28" customWidth="1"/>
    <col min="12302" max="12302" width="12.36328125" style="28" customWidth="1"/>
    <col min="12303" max="12303" width="13.6328125" style="28" customWidth="1"/>
    <col min="12304" max="12304" width="10.1796875" style="28" customWidth="1"/>
    <col min="12305" max="12305" width="12.7265625" style="28" customWidth="1"/>
    <col min="12306" max="12306" width="14.36328125" style="28" customWidth="1"/>
    <col min="12307" max="12544" width="14.90625" style="28"/>
    <col min="12545" max="12545" width="26.26953125" style="28" customWidth="1"/>
    <col min="12546" max="12546" width="13.54296875" style="28" customWidth="1"/>
    <col min="12547" max="12547" width="12.26953125" style="28" customWidth="1"/>
    <col min="12548" max="12548" width="10.7265625" style="28" customWidth="1"/>
    <col min="12549" max="12549" width="13.1796875" style="28" customWidth="1"/>
    <col min="12550" max="12550" width="12.453125" style="28" customWidth="1"/>
    <col min="12551" max="12551" width="13.36328125" style="28" customWidth="1"/>
    <col min="12552" max="12552" width="12.453125" style="28" customWidth="1"/>
    <col min="12553" max="12553" width="11.26953125" style="28" customWidth="1"/>
    <col min="12554" max="12554" width="12.81640625" style="28" customWidth="1"/>
    <col min="12555" max="12555" width="13" style="28" customWidth="1"/>
    <col min="12556" max="12556" width="12.1796875" style="28" customWidth="1"/>
    <col min="12557" max="12557" width="11.26953125" style="28" customWidth="1"/>
    <col min="12558" max="12558" width="12.36328125" style="28" customWidth="1"/>
    <col min="12559" max="12559" width="13.6328125" style="28" customWidth="1"/>
    <col min="12560" max="12560" width="10.1796875" style="28" customWidth="1"/>
    <col min="12561" max="12561" width="12.7265625" style="28" customWidth="1"/>
    <col min="12562" max="12562" width="14.36328125" style="28" customWidth="1"/>
    <col min="12563" max="12800" width="14.90625" style="28"/>
    <col min="12801" max="12801" width="26.26953125" style="28" customWidth="1"/>
    <col min="12802" max="12802" width="13.54296875" style="28" customWidth="1"/>
    <col min="12803" max="12803" width="12.26953125" style="28" customWidth="1"/>
    <col min="12804" max="12804" width="10.7265625" style="28" customWidth="1"/>
    <col min="12805" max="12805" width="13.1796875" style="28" customWidth="1"/>
    <col min="12806" max="12806" width="12.453125" style="28" customWidth="1"/>
    <col min="12807" max="12807" width="13.36328125" style="28" customWidth="1"/>
    <col min="12808" max="12808" width="12.453125" style="28" customWidth="1"/>
    <col min="12809" max="12809" width="11.26953125" style="28" customWidth="1"/>
    <col min="12810" max="12810" width="12.81640625" style="28" customWidth="1"/>
    <col min="12811" max="12811" width="13" style="28" customWidth="1"/>
    <col min="12812" max="12812" width="12.1796875" style="28" customWidth="1"/>
    <col min="12813" max="12813" width="11.26953125" style="28" customWidth="1"/>
    <col min="12814" max="12814" width="12.36328125" style="28" customWidth="1"/>
    <col min="12815" max="12815" width="13.6328125" style="28" customWidth="1"/>
    <col min="12816" max="12816" width="10.1796875" style="28" customWidth="1"/>
    <col min="12817" max="12817" width="12.7265625" style="28" customWidth="1"/>
    <col min="12818" max="12818" width="14.36328125" style="28" customWidth="1"/>
    <col min="12819" max="13056" width="14.90625" style="28"/>
    <col min="13057" max="13057" width="26.26953125" style="28" customWidth="1"/>
    <col min="13058" max="13058" width="13.54296875" style="28" customWidth="1"/>
    <col min="13059" max="13059" width="12.26953125" style="28" customWidth="1"/>
    <col min="13060" max="13060" width="10.7265625" style="28" customWidth="1"/>
    <col min="13061" max="13061" width="13.1796875" style="28" customWidth="1"/>
    <col min="13062" max="13062" width="12.453125" style="28" customWidth="1"/>
    <col min="13063" max="13063" width="13.36328125" style="28" customWidth="1"/>
    <col min="13064" max="13064" width="12.453125" style="28" customWidth="1"/>
    <col min="13065" max="13065" width="11.26953125" style="28" customWidth="1"/>
    <col min="13066" max="13066" width="12.81640625" style="28" customWidth="1"/>
    <col min="13067" max="13067" width="13" style="28" customWidth="1"/>
    <col min="13068" max="13068" width="12.1796875" style="28" customWidth="1"/>
    <col min="13069" max="13069" width="11.26953125" style="28" customWidth="1"/>
    <col min="13070" max="13070" width="12.36328125" style="28" customWidth="1"/>
    <col min="13071" max="13071" width="13.6328125" style="28" customWidth="1"/>
    <col min="13072" max="13072" width="10.1796875" style="28" customWidth="1"/>
    <col min="13073" max="13073" width="12.7265625" style="28" customWidth="1"/>
    <col min="13074" max="13074" width="14.36328125" style="28" customWidth="1"/>
    <col min="13075" max="13312" width="14.90625" style="28"/>
    <col min="13313" max="13313" width="26.26953125" style="28" customWidth="1"/>
    <col min="13314" max="13314" width="13.54296875" style="28" customWidth="1"/>
    <col min="13315" max="13315" width="12.26953125" style="28" customWidth="1"/>
    <col min="13316" max="13316" width="10.7265625" style="28" customWidth="1"/>
    <col min="13317" max="13317" width="13.1796875" style="28" customWidth="1"/>
    <col min="13318" max="13318" width="12.453125" style="28" customWidth="1"/>
    <col min="13319" max="13319" width="13.36328125" style="28" customWidth="1"/>
    <col min="13320" max="13320" width="12.453125" style="28" customWidth="1"/>
    <col min="13321" max="13321" width="11.26953125" style="28" customWidth="1"/>
    <col min="13322" max="13322" width="12.81640625" style="28" customWidth="1"/>
    <col min="13323" max="13323" width="13" style="28" customWidth="1"/>
    <col min="13324" max="13324" width="12.1796875" style="28" customWidth="1"/>
    <col min="13325" max="13325" width="11.26953125" style="28" customWidth="1"/>
    <col min="13326" max="13326" width="12.36328125" style="28" customWidth="1"/>
    <col min="13327" max="13327" width="13.6328125" style="28" customWidth="1"/>
    <col min="13328" max="13328" width="10.1796875" style="28" customWidth="1"/>
    <col min="13329" max="13329" width="12.7265625" style="28" customWidth="1"/>
    <col min="13330" max="13330" width="14.36328125" style="28" customWidth="1"/>
    <col min="13331" max="13568" width="14.90625" style="28"/>
    <col min="13569" max="13569" width="26.26953125" style="28" customWidth="1"/>
    <col min="13570" max="13570" width="13.54296875" style="28" customWidth="1"/>
    <col min="13571" max="13571" width="12.26953125" style="28" customWidth="1"/>
    <col min="13572" max="13572" width="10.7265625" style="28" customWidth="1"/>
    <col min="13573" max="13573" width="13.1796875" style="28" customWidth="1"/>
    <col min="13574" max="13574" width="12.453125" style="28" customWidth="1"/>
    <col min="13575" max="13575" width="13.36328125" style="28" customWidth="1"/>
    <col min="13576" max="13576" width="12.453125" style="28" customWidth="1"/>
    <col min="13577" max="13577" width="11.26953125" style="28" customWidth="1"/>
    <col min="13578" max="13578" width="12.81640625" style="28" customWidth="1"/>
    <col min="13579" max="13579" width="13" style="28" customWidth="1"/>
    <col min="13580" max="13580" width="12.1796875" style="28" customWidth="1"/>
    <col min="13581" max="13581" width="11.26953125" style="28" customWidth="1"/>
    <col min="13582" max="13582" width="12.36328125" style="28" customWidth="1"/>
    <col min="13583" max="13583" width="13.6328125" style="28" customWidth="1"/>
    <col min="13584" max="13584" width="10.1796875" style="28" customWidth="1"/>
    <col min="13585" max="13585" width="12.7265625" style="28" customWidth="1"/>
    <col min="13586" max="13586" width="14.36328125" style="28" customWidth="1"/>
    <col min="13587" max="13824" width="14.90625" style="28"/>
    <col min="13825" max="13825" width="26.26953125" style="28" customWidth="1"/>
    <col min="13826" max="13826" width="13.54296875" style="28" customWidth="1"/>
    <col min="13827" max="13827" width="12.26953125" style="28" customWidth="1"/>
    <col min="13828" max="13828" width="10.7265625" style="28" customWidth="1"/>
    <col min="13829" max="13829" width="13.1796875" style="28" customWidth="1"/>
    <col min="13830" max="13830" width="12.453125" style="28" customWidth="1"/>
    <col min="13831" max="13831" width="13.36328125" style="28" customWidth="1"/>
    <col min="13832" max="13832" width="12.453125" style="28" customWidth="1"/>
    <col min="13833" max="13833" width="11.26953125" style="28" customWidth="1"/>
    <col min="13834" max="13834" width="12.81640625" style="28" customWidth="1"/>
    <col min="13835" max="13835" width="13" style="28" customWidth="1"/>
    <col min="13836" max="13836" width="12.1796875" style="28" customWidth="1"/>
    <col min="13837" max="13837" width="11.26953125" style="28" customWidth="1"/>
    <col min="13838" max="13838" width="12.36328125" style="28" customWidth="1"/>
    <col min="13839" max="13839" width="13.6328125" style="28" customWidth="1"/>
    <col min="13840" max="13840" width="10.1796875" style="28" customWidth="1"/>
    <col min="13841" max="13841" width="12.7265625" style="28" customWidth="1"/>
    <col min="13842" max="13842" width="14.36328125" style="28" customWidth="1"/>
    <col min="13843" max="14080" width="14.90625" style="28"/>
    <col min="14081" max="14081" width="26.26953125" style="28" customWidth="1"/>
    <col min="14082" max="14082" width="13.54296875" style="28" customWidth="1"/>
    <col min="14083" max="14083" width="12.26953125" style="28" customWidth="1"/>
    <col min="14084" max="14084" width="10.7265625" style="28" customWidth="1"/>
    <col min="14085" max="14085" width="13.1796875" style="28" customWidth="1"/>
    <col min="14086" max="14086" width="12.453125" style="28" customWidth="1"/>
    <col min="14087" max="14087" width="13.36328125" style="28" customWidth="1"/>
    <col min="14088" max="14088" width="12.453125" style="28" customWidth="1"/>
    <col min="14089" max="14089" width="11.26953125" style="28" customWidth="1"/>
    <col min="14090" max="14090" width="12.81640625" style="28" customWidth="1"/>
    <col min="14091" max="14091" width="13" style="28" customWidth="1"/>
    <col min="14092" max="14092" width="12.1796875" style="28" customWidth="1"/>
    <col min="14093" max="14093" width="11.26953125" style="28" customWidth="1"/>
    <col min="14094" max="14094" width="12.36328125" style="28" customWidth="1"/>
    <col min="14095" max="14095" width="13.6328125" style="28" customWidth="1"/>
    <col min="14096" max="14096" width="10.1796875" style="28" customWidth="1"/>
    <col min="14097" max="14097" width="12.7265625" style="28" customWidth="1"/>
    <col min="14098" max="14098" width="14.36328125" style="28" customWidth="1"/>
    <col min="14099" max="14336" width="14.90625" style="28"/>
    <col min="14337" max="14337" width="26.26953125" style="28" customWidth="1"/>
    <col min="14338" max="14338" width="13.54296875" style="28" customWidth="1"/>
    <col min="14339" max="14339" width="12.26953125" style="28" customWidth="1"/>
    <col min="14340" max="14340" width="10.7265625" style="28" customWidth="1"/>
    <col min="14341" max="14341" width="13.1796875" style="28" customWidth="1"/>
    <col min="14342" max="14342" width="12.453125" style="28" customWidth="1"/>
    <col min="14343" max="14343" width="13.36328125" style="28" customWidth="1"/>
    <col min="14344" max="14344" width="12.453125" style="28" customWidth="1"/>
    <col min="14345" max="14345" width="11.26953125" style="28" customWidth="1"/>
    <col min="14346" max="14346" width="12.81640625" style="28" customWidth="1"/>
    <col min="14347" max="14347" width="13" style="28" customWidth="1"/>
    <col min="14348" max="14348" width="12.1796875" style="28" customWidth="1"/>
    <col min="14349" max="14349" width="11.26953125" style="28" customWidth="1"/>
    <col min="14350" max="14350" width="12.36328125" style="28" customWidth="1"/>
    <col min="14351" max="14351" width="13.6328125" style="28" customWidth="1"/>
    <col min="14352" max="14352" width="10.1796875" style="28" customWidth="1"/>
    <col min="14353" max="14353" width="12.7265625" style="28" customWidth="1"/>
    <col min="14354" max="14354" width="14.36328125" style="28" customWidth="1"/>
    <col min="14355" max="14592" width="14.90625" style="28"/>
    <col min="14593" max="14593" width="26.26953125" style="28" customWidth="1"/>
    <col min="14594" max="14594" width="13.54296875" style="28" customWidth="1"/>
    <col min="14595" max="14595" width="12.26953125" style="28" customWidth="1"/>
    <col min="14596" max="14596" width="10.7265625" style="28" customWidth="1"/>
    <col min="14597" max="14597" width="13.1796875" style="28" customWidth="1"/>
    <col min="14598" max="14598" width="12.453125" style="28" customWidth="1"/>
    <col min="14599" max="14599" width="13.36328125" style="28" customWidth="1"/>
    <col min="14600" max="14600" width="12.453125" style="28" customWidth="1"/>
    <col min="14601" max="14601" width="11.26953125" style="28" customWidth="1"/>
    <col min="14602" max="14602" width="12.81640625" style="28" customWidth="1"/>
    <col min="14603" max="14603" width="13" style="28" customWidth="1"/>
    <col min="14604" max="14604" width="12.1796875" style="28" customWidth="1"/>
    <col min="14605" max="14605" width="11.26953125" style="28" customWidth="1"/>
    <col min="14606" max="14606" width="12.36328125" style="28" customWidth="1"/>
    <col min="14607" max="14607" width="13.6328125" style="28" customWidth="1"/>
    <col min="14608" max="14608" width="10.1796875" style="28" customWidth="1"/>
    <col min="14609" max="14609" width="12.7265625" style="28" customWidth="1"/>
    <col min="14610" max="14610" width="14.36328125" style="28" customWidth="1"/>
    <col min="14611" max="14848" width="14.90625" style="28"/>
    <col min="14849" max="14849" width="26.26953125" style="28" customWidth="1"/>
    <col min="14850" max="14850" width="13.54296875" style="28" customWidth="1"/>
    <col min="14851" max="14851" width="12.26953125" style="28" customWidth="1"/>
    <col min="14852" max="14852" width="10.7265625" style="28" customWidth="1"/>
    <col min="14853" max="14853" width="13.1796875" style="28" customWidth="1"/>
    <col min="14854" max="14854" width="12.453125" style="28" customWidth="1"/>
    <col min="14855" max="14855" width="13.36328125" style="28" customWidth="1"/>
    <col min="14856" max="14856" width="12.453125" style="28" customWidth="1"/>
    <col min="14857" max="14857" width="11.26953125" style="28" customWidth="1"/>
    <col min="14858" max="14858" width="12.81640625" style="28" customWidth="1"/>
    <col min="14859" max="14859" width="13" style="28" customWidth="1"/>
    <col min="14860" max="14860" width="12.1796875" style="28" customWidth="1"/>
    <col min="14861" max="14861" width="11.26953125" style="28" customWidth="1"/>
    <col min="14862" max="14862" width="12.36328125" style="28" customWidth="1"/>
    <col min="14863" max="14863" width="13.6328125" style="28" customWidth="1"/>
    <col min="14864" max="14864" width="10.1796875" style="28" customWidth="1"/>
    <col min="14865" max="14865" width="12.7265625" style="28" customWidth="1"/>
    <col min="14866" max="14866" width="14.36328125" style="28" customWidth="1"/>
    <col min="14867" max="15104" width="14.90625" style="28"/>
    <col min="15105" max="15105" width="26.26953125" style="28" customWidth="1"/>
    <col min="15106" max="15106" width="13.54296875" style="28" customWidth="1"/>
    <col min="15107" max="15107" width="12.26953125" style="28" customWidth="1"/>
    <col min="15108" max="15108" width="10.7265625" style="28" customWidth="1"/>
    <col min="15109" max="15109" width="13.1796875" style="28" customWidth="1"/>
    <col min="15110" max="15110" width="12.453125" style="28" customWidth="1"/>
    <col min="15111" max="15111" width="13.36328125" style="28" customWidth="1"/>
    <col min="15112" max="15112" width="12.453125" style="28" customWidth="1"/>
    <col min="15113" max="15113" width="11.26953125" style="28" customWidth="1"/>
    <col min="15114" max="15114" width="12.81640625" style="28" customWidth="1"/>
    <col min="15115" max="15115" width="13" style="28" customWidth="1"/>
    <col min="15116" max="15116" width="12.1796875" style="28" customWidth="1"/>
    <col min="15117" max="15117" width="11.26953125" style="28" customWidth="1"/>
    <col min="15118" max="15118" width="12.36328125" style="28" customWidth="1"/>
    <col min="15119" max="15119" width="13.6328125" style="28" customWidth="1"/>
    <col min="15120" max="15120" width="10.1796875" style="28" customWidth="1"/>
    <col min="15121" max="15121" width="12.7265625" style="28" customWidth="1"/>
    <col min="15122" max="15122" width="14.36328125" style="28" customWidth="1"/>
    <col min="15123" max="15360" width="14.90625" style="28"/>
    <col min="15361" max="15361" width="26.26953125" style="28" customWidth="1"/>
    <col min="15362" max="15362" width="13.54296875" style="28" customWidth="1"/>
    <col min="15363" max="15363" width="12.26953125" style="28" customWidth="1"/>
    <col min="15364" max="15364" width="10.7265625" style="28" customWidth="1"/>
    <col min="15365" max="15365" width="13.1796875" style="28" customWidth="1"/>
    <col min="15366" max="15366" width="12.453125" style="28" customWidth="1"/>
    <col min="15367" max="15367" width="13.36328125" style="28" customWidth="1"/>
    <col min="15368" max="15368" width="12.453125" style="28" customWidth="1"/>
    <col min="15369" max="15369" width="11.26953125" style="28" customWidth="1"/>
    <col min="15370" max="15370" width="12.81640625" style="28" customWidth="1"/>
    <col min="15371" max="15371" width="13" style="28" customWidth="1"/>
    <col min="15372" max="15372" width="12.1796875" style="28" customWidth="1"/>
    <col min="15373" max="15373" width="11.26953125" style="28" customWidth="1"/>
    <col min="15374" max="15374" width="12.36328125" style="28" customWidth="1"/>
    <col min="15375" max="15375" width="13.6328125" style="28" customWidth="1"/>
    <col min="15376" max="15376" width="10.1796875" style="28" customWidth="1"/>
    <col min="15377" max="15377" width="12.7265625" style="28" customWidth="1"/>
    <col min="15378" max="15378" width="14.36328125" style="28" customWidth="1"/>
    <col min="15379" max="15616" width="14.90625" style="28"/>
    <col min="15617" max="15617" width="26.26953125" style="28" customWidth="1"/>
    <col min="15618" max="15618" width="13.54296875" style="28" customWidth="1"/>
    <col min="15619" max="15619" width="12.26953125" style="28" customWidth="1"/>
    <col min="15620" max="15620" width="10.7265625" style="28" customWidth="1"/>
    <col min="15621" max="15621" width="13.1796875" style="28" customWidth="1"/>
    <col min="15622" max="15622" width="12.453125" style="28" customWidth="1"/>
    <col min="15623" max="15623" width="13.36328125" style="28" customWidth="1"/>
    <col min="15624" max="15624" width="12.453125" style="28" customWidth="1"/>
    <col min="15625" max="15625" width="11.26953125" style="28" customWidth="1"/>
    <col min="15626" max="15626" width="12.81640625" style="28" customWidth="1"/>
    <col min="15627" max="15627" width="13" style="28" customWidth="1"/>
    <col min="15628" max="15628" width="12.1796875" style="28" customWidth="1"/>
    <col min="15629" max="15629" width="11.26953125" style="28" customWidth="1"/>
    <col min="15630" max="15630" width="12.36328125" style="28" customWidth="1"/>
    <col min="15631" max="15631" width="13.6328125" style="28" customWidth="1"/>
    <col min="15632" max="15632" width="10.1796875" style="28" customWidth="1"/>
    <col min="15633" max="15633" width="12.7265625" style="28" customWidth="1"/>
    <col min="15634" max="15634" width="14.36328125" style="28" customWidth="1"/>
    <col min="15635" max="15872" width="14.90625" style="28"/>
    <col min="15873" max="15873" width="26.26953125" style="28" customWidth="1"/>
    <col min="15874" max="15874" width="13.54296875" style="28" customWidth="1"/>
    <col min="15875" max="15875" width="12.26953125" style="28" customWidth="1"/>
    <col min="15876" max="15876" width="10.7265625" style="28" customWidth="1"/>
    <col min="15877" max="15877" width="13.1796875" style="28" customWidth="1"/>
    <col min="15878" max="15878" width="12.453125" style="28" customWidth="1"/>
    <col min="15879" max="15879" width="13.36328125" style="28" customWidth="1"/>
    <col min="15880" max="15880" width="12.453125" style="28" customWidth="1"/>
    <col min="15881" max="15881" width="11.26953125" style="28" customWidth="1"/>
    <col min="15882" max="15882" width="12.81640625" style="28" customWidth="1"/>
    <col min="15883" max="15883" width="13" style="28" customWidth="1"/>
    <col min="15884" max="15884" width="12.1796875" style="28" customWidth="1"/>
    <col min="15885" max="15885" width="11.26953125" style="28" customWidth="1"/>
    <col min="15886" max="15886" width="12.36328125" style="28" customWidth="1"/>
    <col min="15887" max="15887" width="13.6328125" style="28" customWidth="1"/>
    <col min="15888" max="15888" width="10.1796875" style="28" customWidth="1"/>
    <col min="15889" max="15889" width="12.7265625" style="28" customWidth="1"/>
    <col min="15890" max="15890" width="14.36328125" style="28" customWidth="1"/>
    <col min="15891" max="16128" width="14.90625" style="28"/>
    <col min="16129" max="16129" width="26.26953125" style="28" customWidth="1"/>
    <col min="16130" max="16130" width="13.54296875" style="28" customWidth="1"/>
    <col min="16131" max="16131" width="12.26953125" style="28" customWidth="1"/>
    <col min="16132" max="16132" width="10.7265625" style="28" customWidth="1"/>
    <col min="16133" max="16133" width="13.1796875" style="28" customWidth="1"/>
    <col min="16134" max="16134" width="12.453125" style="28" customWidth="1"/>
    <col min="16135" max="16135" width="13.36328125" style="28" customWidth="1"/>
    <col min="16136" max="16136" width="12.453125" style="28" customWidth="1"/>
    <col min="16137" max="16137" width="11.26953125" style="28" customWidth="1"/>
    <col min="16138" max="16138" width="12.81640625" style="28" customWidth="1"/>
    <col min="16139" max="16139" width="13" style="28" customWidth="1"/>
    <col min="16140" max="16140" width="12.1796875" style="28" customWidth="1"/>
    <col min="16141" max="16141" width="11.26953125" style="28" customWidth="1"/>
    <col min="16142" max="16142" width="12.36328125" style="28" customWidth="1"/>
    <col min="16143" max="16143" width="13.6328125" style="28" customWidth="1"/>
    <col min="16144" max="16144" width="10.1796875" style="28" customWidth="1"/>
    <col min="16145" max="16145" width="12.7265625" style="28" customWidth="1"/>
    <col min="16146" max="16146" width="14.36328125" style="28" customWidth="1"/>
    <col min="16147" max="16384" width="14.90625" style="28"/>
  </cols>
  <sheetData>
    <row r="1" spans="1:25" ht="15" customHeight="1" x14ac:dyDescent="0.35">
      <c r="A1" s="59"/>
      <c r="B1" s="170" t="s">
        <v>43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/>
      <c r="T1"/>
      <c r="U1"/>
      <c r="V1"/>
      <c r="W1"/>
      <c r="X1"/>
      <c r="Y1"/>
    </row>
    <row r="2" spans="1:25" ht="15" customHeight="1" x14ac:dyDescent="0.35">
      <c r="A2" s="60"/>
      <c r="B2" s="170" t="s">
        <v>44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/>
      <c r="T2"/>
      <c r="U2"/>
      <c r="V2"/>
      <c r="W2"/>
      <c r="X2"/>
      <c r="Y2"/>
    </row>
    <row r="3" spans="1:25" ht="15" customHeight="1" x14ac:dyDescent="0.35">
      <c r="A3" s="60"/>
      <c r="B3" s="170" t="s">
        <v>144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/>
      <c r="T3"/>
      <c r="U3"/>
      <c r="V3"/>
      <c r="W3"/>
      <c r="X3"/>
      <c r="Y3"/>
    </row>
    <row r="4" spans="1:25" ht="15" customHeight="1" x14ac:dyDescent="0.35">
      <c r="A4" s="61"/>
      <c r="B4" s="171" t="s">
        <v>145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/>
      <c r="T4"/>
      <c r="U4"/>
      <c r="V4"/>
      <c r="W4"/>
      <c r="X4"/>
      <c r="Y4"/>
    </row>
    <row r="5" spans="1:25" ht="15" customHeight="1" x14ac:dyDescent="0.3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/>
      <c r="T5"/>
      <c r="U5"/>
      <c r="V5"/>
      <c r="W5"/>
      <c r="X5"/>
      <c r="Y5"/>
    </row>
    <row r="6" spans="1:25" ht="10.5" customHeight="1" x14ac:dyDescent="0.3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/>
      <c r="T6"/>
      <c r="U6"/>
      <c r="V6"/>
      <c r="W6"/>
      <c r="X6"/>
      <c r="Y6"/>
    </row>
    <row r="7" spans="1:25" ht="10.5" customHeight="1" x14ac:dyDescent="0.3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/>
      <c r="T7"/>
      <c r="U7"/>
      <c r="V7"/>
      <c r="W7"/>
      <c r="X7"/>
      <c r="Y7"/>
    </row>
    <row r="8" spans="1:25" ht="10.5" customHeight="1" thickBot="1" x14ac:dyDescent="0.4">
      <c r="S8"/>
      <c r="T8"/>
      <c r="U8"/>
      <c r="V8"/>
      <c r="W8"/>
      <c r="X8"/>
      <c r="Y8"/>
    </row>
    <row r="9" spans="1:25" ht="7.75" customHeight="1" x14ac:dyDescent="0.35">
      <c r="A9" s="63"/>
      <c r="B9" s="162" t="s">
        <v>45</v>
      </c>
      <c r="C9" s="162" t="s">
        <v>46</v>
      </c>
      <c r="D9" s="162" t="s">
        <v>47</v>
      </c>
      <c r="E9" s="162" t="s">
        <v>5</v>
      </c>
      <c r="F9" s="162" t="s">
        <v>6</v>
      </c>
      <c r="G9" s="167" t="s">
        <v>48</v>
      </c>
      <c r="H9" s="162" t="s">
        <v>49</v>
      </c>
      <c r="I9" s="162" t="s">
        <v>9</v>
      </c>
      <c r="J9" s="162" t="s">
        <v>50</v>
      </c>
      <c r="K9" s="162" t="s">
        <v>11</v>
      </c>
      <c r="L9" s="162" t="s">
        <v>12</v>
      </c>
      <c r="M9" s="162" t="s">
        <v>51</v>
      </c>
      <c r="N9" s="162" t="s">
        <v>52</v>
      </c>
      <c r="O9" s="162" t="s">
        <v>53</v>
      </c>
      <c r="P9" s="162" t="s">
        <v>54</v>
      </c>
      <c r="Q9" s="162" t="s">
        <v>55</v>
      </c>
      <c r="R9" s="167" t="s">
        <v>56</v>
      </c>
      <c r="S9"/>
      <c r="T9"/>
      <c r="U9"/>
      <c r="V9"/>
      <c r="W9"/>
      <c r="X9"/>
      <c r="Y9"/>
    </row>
    <row r="10" spans="1:25" ht="12.75" customHeight="1" x14ac:dyDescent="0.35">
      <c r="A10" s="64" t="s">
        <v>18</v>
      </c>
      <c r="B10" s="163"/>
      <c r="C10" s="163"/>
      <c r="D10" s="163"/>
      <c r="E10" s="163"/>
      <c r="F10" s="165"/>
      <c r="G10" s="168"/>
      <c r="H10" s="163"/>
      <c r="I10" s="163"/>
      <c r="J10" s="163"/>
      <c r="K10" s="165"/>
      <c r="L10" s="163"/>
      <c r="M10" s="163"/>
      <c r="N10" s="163"/>
      <c r="O10" s="163"/>
      <c r="P10" s="163"/>
      <c r="Q10" s="163"/>
      <c r="R10" s="168"/>
      <c r="S10"/>
      <c r="T10"/>
      <c r="U10"/>
      <c r="V10"/>
      <c r="W10"/>
      <c r="X10"/>
      <c r="Y10"/>
    </row>
    <row r="11" spans="1:25" ht="12.75" customHeight="1" x14ac:dyDescent="0.35">
      <c r="A11" s="65"/>
      <c r="B11" s="163"/>
      <c r="C11" s="163"/>
      <c r="D11" s="163"/>
      <c r="E11" s="163"/>
      <c r="F11" s="165"/>
      <c r="G11" s="168"/>
      <c r="H11" s="163"/>
      <c r="I11" s="163"/>
      <c r="J11" s="163"/>
      <c r="K11" s="165"/>
      <c r="L11" s="163"/>
      <c r="M11" s="163"/>
      <c r="N11" s="163"/>
      <c r="O11" s="163"/>
      <c r="P11" s="163"/>
      <c r="Q11" s="163"/>
      <c r="R11" s="168"/>
      <c r="S11"/>
      <c r="T11"/>
      <c r="U11"/>
      <c r="V11"/>
      <c r="W11"/>
      <c r="X11"/>
      <c r="Y11"/>
    </row>
    <row r="12" spans="1:25" ht="13.5" customHeight="1" thickBot="1" x14ac:dyDescent="0.4">
      <c r="A12" s="66"/>
      <c r="B12" s="164"/>
      <c r="C12" s="164"/>
      <c r="D12" s="164"/>
      <c r="E12" s="164"/>
      <c r="F12" s="166"/>
      <c r="G12" s="169"/>
      <c r="H12" s="164"/>
      <c r="I12" s="164"/>
      <c r="J12" s="164"/>
      <c r="K12" s="166"/>
      <c r="L12" s="164"/>
      <c r="M12" s="164"/>
      <c r="N12" s="164"/>
      <c r="O12" s="164"/>
      <c r="P12" s="164"/>
      <c r="Q12" s="164"/>
      <c r="R12" s="169"/>
      <c r="S12"/>
      <c r="T12"/>
      <c r="U12"/>
      <c r="V12"/>
      <c r="W12"/>
      <c r="X12"/>
      <c r="Y12"/>
    </row>
    <row r="13" spans="1:25" ht="5.15" customHeight="1" x14ac:dyDescent="0.35">
      <c r="A13" s="67"/>
      <c r="C13" s="68"/>
      <c r="D13" s="34"/>
      <c r="Q13" s="34"/>
      <c r="R13" s="34"/>
      <c r="S13"/>
      <c r="T13"/>
      <c r="U13"/>
      <c r="V13"/>
      <c r="W13"/>
      <c r="X13"/>
      <c r="Y13"/>
    </row>
    <row r="14" spans="1:25" ht="15" thickBot="1" x14ac:dyDescent="0.4">
      <c r="A14" s="69" t="s">
        <v>57</v>
      </c>
      <c r="B14" s="70"/>
      <c r="C14" s="71"/>
      <c r="D14" s="72"/>
      <c r="E14" s="72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4"/>
      <c r="S14"/>
      <c r="T14"/>
      <c r="U14"/>
      <c r="V14"/>
      <c r="W14"/>
      <c r="X14"/>
      <c r="Y14"/>
    </row>
    <row r="15" spans="1:25" ht="35" customHeight="1" x14ac:dyDescent="0.35">
      <c r="A15" s="75" t="s">
        <v>58</v>
      </c>
      <c r="B15" s="76"/>
      <c r="C15" s="77"/>
      <c r="D15" s="78"/>
      <c r="E15" s="78">
        <v>54227.86</v>
      </c>
      <c r="F15" s="79">
        <v>920</v>
      </c>
      <c r="G15" s="79">
        <v>2301803.2000000002</v>
      </c>
      <c r="H15" s="79">
        <v>125296.32000000001</v>
      </c>
      <c r="I15" s="79"/>
      <c r="J15" s="79"/>
      <c r="K15" s="79"/>
      <c r="L15" s="79"/>
      <c r="M15" s="79"/>
      <c r="N15" s="79"/>
      <c r="O15" s="79"/>
      <c r="P15" s="79"/>
      <c r="Q15" s="80"/>
      <c r="R15" s="81">
        <f>SUM(B15:Q15)</f>
        <v>2482247.38</v>
      </c>
      <c r="S15"/>
      <c r="T15"/>
      <c r="U15"/>
      <c r="V15"/>
      <c r="W15"/>
      <c r="X15"/>
      <c r="Y15"/>
    </row>
    <row r="16" spans="1:25" ht="35" customHeight="1" x14ac:dyDescent="0.35">
      <c r="A16" s="82" t="s">
        <v>59</v>
      </c>
      <c r="B16" s="83"/>
      <c r="C16" s="84"/>
      <c r="D16" s="84"/>
      <c r="E16" s="84">
        <v>191998.45</v>
      </c>
      <c r="F16" s="85">
        <v>201456.88</v>
      </c>
      <c r="G16" s="85" t="s">
        <v>60</v>
      </c>
      <c r="H16" s="85"/>
      <c r="I16" s="85"/>
      <c r="J16" s="85"/>
      <c r="K16" s="85"/>
      <c r="L16" s="85"/>
      <c r="M16" s="85"/>
      <c r="N16" s="85"/>
      <c r="O16" s="85"/>
      <c r="P16" s="85"/>
      <c r="Q16" s="86"/>
      <c r="R16" s="87">
        <f t="shared" ref="R16:R64" si="0">SUM(B16:Q16)</f>
        <v>393455.33</v>
      </c>
      <c r="S16"/>
      <c r="T16"/>
      <c r="U16"/>
      <c r="V16"/>
      <c r="W16"/>
      <c r="X16"/>
      <c r="Y16"/>
    </row>
    <row r="17" spans="1:25" ht="35" customHeight="1" x14ac:dyDescent="0.35">
      <c r="A17" s="82" t="s">
        <v>61</v>
      </c>
      <c r="B17" s="83"/>
      <c r="C17" s="84">
        <v>81000</v>
      </c>
      <c r="D17" s="84">
        <v>39185</v>
      </c>
      <c r="E17" s="84">
        <v>9176.4699999999993</v>
      </c>
      <c r="F17" s="85">
        <v>427925.48</v>
      </c>
      <c r="G17" s="85">
        <v>150898.04999999999</v>
      </c>
      <c r="H17" s="85"/>
      <c r="I17" s="85"/>
      <c r="J17" s="85"/>
      <c r="K17" s="85"/>
      <c r="L17" s="85"/>
      <c r="M17" s="85"/>
      <c r="N17" s="85"/>
      <c r="O17" s="85">
        <v>9000</v>
      </c>
      <c r="P17" s="85"/>
      <c r="Q17" s="86"/>
      <c r="R17" s="87">
        <f t="shared" si="0"/>
        <v>717185</v>
      </c>
      <c r="S17"/>
      <c r="T17"/>
      <c r="U17"/>
      <c r="V17"/>
      <c r="W17"/>
      <c r="X17"/>
      <c r="Y17"/>
    </row>
    <row r="18" spans="1:25" ht="35" customHeight="1" x14ac:dyDescent="0.35">
      <c r="A18" s="82" t="s">
        <v>62</v>
      </c>
      <c r="B18" s="83"/>
      <c r="C18" s="84"/>
      <c r="D18" s="84"/>
      <c r="E18" s="84">
        <v>20000</v>
      </c>
      <c r="F18" s="85">
        <v>14384.3</v>
      </c>
      <c r="G18" s="85">
        <v>989669.4</v>
      </c>
      <c r="H18" s="85">
        <v>48273.71</v>
      </c>
      <c r="I18" s="85"/>
      <c r="J18" s="85"/>
      <c r="K18" s="85"/>
      <c r="L18" s="85"/>
      <c r="M18" s="85"/>
      <c r="N18" s="85"/>
      <c r="O18" s="85"/>
      <c r="P18" s="85"/>
      <c r="Q18" s="86"/>
      <c r="R18" s="87">
        <f t="shared" si="0"/>
        <v>1072327.4100000001</v>
      </c>
      <c r="S18"/>
      <c r="T18"/>
      <c r="U18"/>
      <c r="V18"/>
      <c r="W18"/>
      <c r="X18"/>
      <c r="Y18"/>
    </row>
    <row r="19" spans="1:25" ht="35" customHeight="1" x14ac:dyDescent="0.35">
      <c r="A19" s="82" t="s">
        <v>63</v>
      </c>
      <c r="B19" s="83"/>
      <c r="C19" s="84"/>
      <c r="D19" s="84"/>
      <c r="E19" s="84"/>
      <c r="F19" s="85"/>
      <c r="G19" s="85"/>
      <c r="H19" s="85"/>
      <c r="I19" s="85">
        <v>145030.95000000001</v>
      </c>
      <c r="J19" s="85"/>
      <c r="K19" s="85">
        <f>82720.4+29345.4+53086.5</f>
        <v>165152.29999999999</v>
      </c>
      <c r="L19" s="85">
        <f>46343.19+72361.2+16174.5</f>
        <v>134878.89000000001</v>
      </c>
      <c r="M19" s="85"/>
      <c r="N19" s="85">
        <v>446</v>
      </c>
      <c r="O19" s="85">
        <f>21897.62+4916.52+11814.64</f>
        <v>38628.78</v>
      </c>
      <c r="P19" s="85"/>
      <c r="Q19" s="86"/>
      <c r="R19" s="87">
        <f t="shared" si="0"/>
        <v>484136.92000000004</v>
      </c>
      <c r="S19"/>
      <c r="T19"/>
      <c r="U19"/>
      <c r="V19"/>
      <c r="W19"/>
      <c r="X19"/>
      <c r="Y19"/>
    </row>
    <row r="20" spans="1:25" ht="35" customHeight="1" x14ac:dyDescent="0.35">
      <c r="A20" s="88" t="s">
        <v>64</v>
      </c>
      <c r="B20" s="83"/>
      <c r="C20" s="84"/>
      <c r="D20" s="84"/>
      <c r="E20" s="84">
        <v>11390.35</v>
      </c>
      <c r="F20" s="85"/>
      <c r="G20" s="85"/>
      <c r="H20" s="85"/>
      <c r="I20" s="85"/>
      <c r="J20" s="85">
        <v>46215</v>
      </c>
      <c r="K20" s="85"/>
      <c r="L20" s="85"/>
      <c r="M20" s="85"/>
      <c r="N20" s="85"/>
      <c r="O20" s="85"/>
      <c r="P20" s="85"/>
      <c r="Q20" s="86"/>
      <c r="R20" s="87">
        <f t="shared" si="0"/>
        <v>57605.35</v>
      </c>
      <c r="S20"/>
      <c r="T20"/>
      <c r="U20"/>
      <c r="V20"/>
      <c r="W20"/>
      <c r="X20"/>
      <c r="Y20"/>
    </row>
    <row r="21" spans="1:25" ht="35" customHeight="1" x14ac:dyDescent="0.35">
      <c r="A21" s="82" t="s">
        <v>65</v>
      </c>
      <c r="B21" s="83">
        <v>250552.11</v>
      </c>
      <c r="C21" s="84">
        <v>72000</v>
      </c>
      <c r="D21" s="84"/>
      <c r="E21" s="84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6"/>
      <c r="R21" s="87">
        <f t="shared" ref="R21" si="1">SUM(B21:Q21)</f>
        <v>322552.11</v>
      </c>
      <c r="S21"/>
      <c r="T21"/>
      <c r="U21"/>
      <c r="V21"/>
      <c r="W21"/>
      <c r="X21"/>
      <c r="Y21"/>
    </row>
    <row r="22" spans="1:25" ht="35" customHeight="1" x14ac:dyDescent="0.35">
      <c r="A22" s="82" t="s">
        <v>66</v>
      </c>
      <c r="B22" s="83"/>
      <c r="C22" s="84"/>
      <c r="D22" s="84"/>
      <c r="E22" s="84"/>
      <c r="F22" s="85"/>
      <c r="G22" s="85">
        <v>82350.720000000001</v>
      </c>
      <c r="H22" s="85"/>
      <c r="I22" s="85"/>
      <c r="J22" s="85"/>
      <c r="K22" s="85"/>
      <c r="L22" s="85"/>
      <c r="M22" s="85"/>
      <c r="N22" s="85"/>
      <c r="O22" s="85"/>
      <c r="P22" s="85"/>
      <c r="Q22" s="86"/>
      <c r="R22" s="87">
        <f t="shared" si="0"/>
        <v>82350.720000000001</v>
      </c>
      <c r="S22"/>
      <c r="T22"/>
      <c r="U22"/>
      <c r="V22"/>
      <c r="W22"/>
      <c r="X22"/>
      <c r="Y22"/>
    </row>
    <row r="23" spans="1:25" ht="35" customHeight="1" x14ac:dyDescent="0.35">
      <c r="A23" s="89" t="s">
        <v>67</v>
      </c>
      <c r="B23" s="83"/>
      <c r="C23" s="84"/>
      <c r="D23" s="84"/>
      <c r="E23" s="84"/>
      <c r="F23" s="85">
        <v>11860.16</v>
      </c>
      <c r="G23" s="85">
        <v>524437.59</v>
      </c>
      <c r="H23" s="85"/>
      <c r="I23" s="85"/>
      <c r="J23" s="85"/>
      <c r="K23" s="85"/>
      <c r="L23" s="85"/>
      <c r="M23" s="85"/>
      <c r="N23" s="85"/>
      <c r="O23" s="85"/>
      <c r="P23" s="85"/>
      <c r="Q23" s="86"/>
      <c r="R23" s="87">
        <f t="shared" si="0"/>
        <v>536297.75</v>
      </c>
      <c r="S23"/>
      <c r="T23"/>
      <c r="U23"/>
      <c r="V23"/>
      <c r="W23"/>
      <c r="X23"/>
      <c r="Y23"/>
    </row>
    <row r="24" spans="1:25" ht="35" customHeight="1" x14ac:dyDescent="0.35">
      <c r="A24" s="82" t="s">
        <v>68</v>
      </c>
      <c r="B24" s="83">
        <v>186107.38</v>
      </c>
      <c r="C24" s="84">
        <v>142737</v>
      </c>
      <c r="D24" s="84">
        <v>5241</v>
      </c>
      <c r="E24" s="84">
        <v>64898.03</v>
      </c>
      <c r="F24" s="85">
        <v>122862.37</v>
      </c>
      <c r="G24" s="85">
        <v>286986.59999999998</v>
      </c>
      <c r="H24" s="85"/>
      <c r="I24" s="85"/>
      <c r="J24" s="85"/>
      <c r="K24" s="85"/>
      <c r="L24" s="85"/>
      <c r="M24" s="85">
        <v>20967</v>
      </c>
      <c r="N24" s="85"/>
      <c r="O24" s="85"/>
      <c r="P24" s="85"/>
      <c r="Q24" s="86">
        <f>25000+5000</f>
        <v>30000</v>
      </c>
      <c r="R24" s="87">
        <f t="shared" si="0"/>
        <v>859799.38</v>
      </c>
      <c r="S24"/>
      <c r="T24"/>
      <c r="U24"/>
      <c r="V24"/>
      <c r="W24"/>
      <c r="X24"/>
      <c r="Y24"/>
    </row>
    <row r="25" spans="1:25" ht="35" customHeight="1" x14ac:dyDescent="0.35">
      <c r="A25" s="82" t="s">
        <v>69</v>
      </c>
      <c r="B25" s="83"/>
      <c r="C25" s="84"/>
      <c r="D25" s="84"/>
      <c r="E25" s="84"/>
      <c r="F25" s="85"/>
      <c r="G25" s="85"/>
      <c r="H25" s="85">
        <v>10193.69</v>
      </c>
      <c r="I25" s="85">
        <v>21798</v>
      </c>
      <c r="J25" s="85"/>
      <c r="K25" s="85"/>
      <c r="L25" s="85">
        <v>10060</v>
      </c>
      <c r="M25" s="85"/>
      <c r="N25" s="85"/>
      <c r="O25" s="85"/>
      <c r="P25" s="85">
        <v>5817</v>
      </c>
      <c r="Q25" s="86"/>
      <c r="R25" s="87">
        <f t="shared" si="0"/>
        <v>47868.69</v>
      </c>
      <c r="S25"/>
      <c r="T25"/>
      <c r="U25"/>
      <c r="V25"/>
      <c r="W25"/>
      <c r="X25"/>
      <c r="Y25"/>
    </row>
    <row r="26" spans="1:25" ht="35" customHeight="1" x14ac:dyDescent="0.35">
      <c r="A26" s="82" t="s">
        <v>70</v>
      </c>
      <c r="B26" s="83"/>
      <c r="C26" s="84"/>
      <c r="D26" s="84"/>
      <c r="E26" s="84">
        <f>107451.88+66191.65</f>
        <v>173643.53</v>
      </c>
      <c r="F26" s="85">
        <v>88877.94</v>
      </c>
      <c r="G26" s="85">
        <v>62626.86</v>
      </c>
      <c r="H26" s="85"/>
      <c r="I26" s="85"/>
      <c r="J26" s="85"/>
      <c r="K26" s="85"/>
      <c r="L26" s="85"/>
      <c r="M26" s="85"/>
      <c r="N26" s="85"/>
      <c r="O26" s="85"/>
      <c r="P26" s="85"/>
      <c r="Q26" s="86"/>
      <c r="R26" s="87">
        <f t="shared" si="0"/>
        <v>325148.32999999996</v>
      </c>
      <c r="S26"/>
      <c r="T26"/>
      <c r="U26"/>
      <c r="V26"/>
      <c r="W26"/>
      <c r="X26"/>
      <c r="Y26"/>
    </row>
    <row r="27" spans="1:25" ht="35" customHeight="1" x14ac:dyDescent="0.35">
      <c r="A27" s="82" t="s">
        <v>71</v>
      </c>
      <c r="B27" s="83">
        <v>9560</v>
      </c>
      <c r="C27" s="84"/>
      <c r="D27" s="84"/>
      <c r="E27" s="84">
        <f>9000+12928.2</f>
        <v>21928.2</v>
      </c>
      <c r="F27" s="85">
        <v>102309.45</v>
      </c>
      <c r="G27" s="85">
        <v>104438.38</v>
      </c>
      <c r="H27" s="85"/>
      <c r="I27" s="85"/>
      <c r="J27" s="85"/>
      <c r="K27" s="85"/>
      <c r="L27" s="85"/>
      <c r="M27" s="85">
        <v>5000</v>
      </c>
      <c r="N27" s="85"/>
      <c r="O27" s="85"/>
      <c r="P27" s="85"/>
      <c r="Q27" s="86">
        <v>72000</v>
      </c>
      <c r="R27" s="87">
        <f t="shared" si="0"/>
        <v>315236.03000000003</v>
      </c>
      <c r="S27"/>
      <c r="T27"/>
      <c r="U27"/>
      <c r="V27"/>
      <c r="W27"/>
      <c r="X27"/>
      <c r="Y27"/>
    </row>
    <row r="28" spans="1:25" ht="35" customHeight="1" x14ac:dyDescent="0.35">
      <c r="A28" s="82" t="s">
        <v>72</v>
      </c>
      <c r="B28" s="83">
        <v>300000</v>
      </c>
      <c r="C28" s="84">
        <v>309864</v>
      </c>
      <c r="D28" s="84"/>
      <c r="E28" s="84">
        <f>74581.71+16381.06+27167.63</f>
        <v>118130.40000000001</v>
      </c>
      <c r="F28" s="85">
        <v>74983.31</v>
      </c>
      <c r="G28" s="85">
        <v>357131.51</v>
      </c>
      <c r="H28" s="85"/>
      <c r="I28" s="85"/>
      <c r="J28" s="85"/>
      <c r="K28" s="85">
        <v>64997.36</v>
      </c>
      <c r="L28" s="85"/>
      <c r="M28" s="85">
        <v>45481.5</v>
      </c>
      <c r="N28" s="85">
        <v>44314.84</v>
      </c>
      <c r="O28" s="85"/>
      <c r="P28" s="85"/>
      <c r="Q28" s="86">
        <v>120000</v>
      </c>
      <c r="R28" s="87">
        <f t="shared" si="0"/>
        <v>1434902.9200000002</v>
      </c>
      <c r="S28"/>
      <c r="T28"/>
      <c r="U28"/>
      <c r="V28"/>
      <c r="W28"/>
      <c r="X28"/>
      <c r="Y28"/>
    </row>
    <row r="29" spans="1:25" ht="35" customHeight="1" x14ac:dyDescent="0.35">
      <c r="A29" s="82" t="s">
        <v>73</v>
      </c>
      <c r="B29" s="83">
        <v>65641.33</v>
      </c>
      <c r="C29" s="84"/>
      <c r="D29" s="84"/>
      <c r="E29" s="84">
        <v>69240.649999999994</v>
      </c>
      <c r="F29" s="85">
        <v>2822.24</v>
      </c>
      <c r="G29" s="85">
        <v>421841.1</v>
      </c>
      <c r="H29" s="85">
        <v>20089.8</v>
      </c>
      <c r="I29" s="85"/>
      <c r="J29" s="85"/>
      <c r="K29" s="85"/>
      <c r="L29" s="85"/>
      <c r="M29" s="85"/>
      <c r="N29" s="85"/>
      <c r="O29" s="85"/>
      <c r="P29" s="85"/>
      <c r="Q29" s="86"/>
      <c r="R29" s="87">
        <f t="shared" si="0"/>
        <v>579635.12</v>
      </c>
      <c r="S29"/>
      <c r="T29"/>
      <c r="U29"/>
      <c r="V29"/>
      <c r="W29"/>
      <c r="X29"/>
      <c r="Y29"/>
    </row>
    <row r="30" spans="1:25" ht="35" customHeight="1" x14ac:dyDescent="0.35">
      <c r="A30" s="82" t="s">
        <v>74</v>
      </c>
      <c r="B30" s="83">
        <v>86893.04</v>
      </c>
      <c r="C30" s="84"/>
      <c r="D30" s="84">
        <v>35546</v>
      </c>
      <c r="E30" s="84">
        <v>12730.54</v>
      </c>
      <c r="F30" s="85"/>
      <c r="G30" s="85"/>
      <c r="H30" s="85"/>
      <c r="I30" s="85">
        <v>47316</v>
      </c>
      <c r="J30" s="85">
        <v>46224</v>
      </c>
      <c r="K30" s="85">
        <v>278273.55</v>
      </c>
      <c r="L30" s="85">
        <v>66883</v>
      </c>
      <c r="M30" s="85"/>
      <c r="N30" s="85">
        <v>61923.26</v>
      </c>
      <c r="O30" s="85">
        <v>12920</v>
      </c>
      <c r="P30" s="85"/>
      <c r="Q30" s="86"/>
      <c r="R30" s="87">
        <f t="shared" si="0"/>
        <v>648709.39</v>
      </c>
      <c r="S30"/>
      <c r="T30"/>
      <c r="U30"/>
      <c r="V30"/>
      <c r="W30"/>
      <c r="X30"/>
      <c r="Y30"/>
    </row>
    <row r="31" spans="1:25" ht="35" customHeight="1" x14ac:dyDescent="0.35">
      <c r="A31" s="82" t="s">
        <v>75</v>
      </c>
      <c r="B31" s="83">
        <v>213000</v>
      </c>
      <c r="C31" s="84"/>
      <c r="D31" s="84"/>
      <c r="E31" s="84">
        <f>70131.85+66112.49</f>
        <v>136244.34000000003</v>
      </c>
      <c r="F31" s="85">
        <v>149991.89000000001</v>
      </c>
      <c r="G31" s="85">
        <v>76784</v>
      </c>
      <c r="H31" s="85"/>
      <c r="I31" s="85"/>
      <c r="J31" s="85"/>
      <c r="K31" s="85"/>
      <c r="L31" s="85"/>
      <c r="M31" s="85">
        <v>17000</v>
      </c>
      <c r="N31" s="85"/>
      <c r="O31" s="85"/>
      <c r="P31" s="85"/>
      <c r="Q31" s="86"/>
      <c r="R31" s="87">
        <f t="shared" si="0"/>
        <v>593020.23</v>
      </c>
      <c r="S31"/>
      <c r="T31"/>
      <c r="U31"/>
      <c r="V31"/>
      <c r="W31"/>
      <c r="X31"/>
      <c r="Y31"/>
    </row>
    <row r="32" spans="1:25" ht="35" customHeight="1" x14ac:dyDescent="0.35">
      <c r="A32" s="82" t="s">
        <v>76</v>
      </c>
      <c r="B32" s="83"/>
      <c r="C32" s="84"/>
      <c r="D32" s="84"/>
      <c r="E32" s="84">
        <v>162743.9</v>
      </c>
      <c r="F32" s="85">
        <v>204894.76</v>
      </c>
      <c r="G32" s="85">
        <v>29359</v>
      </c>
      <c r="H32" s="85"/>
      <c r="I32" s="85"/>
      <c r="J32" s="85"/>
      <c r="K32" s="85"/>
      <c r="L32" s="85"/>
      <c r="M32" s="85">
        <v>30000</v>
      </c>
      <c r="N32" s="85"/>
      <c r="O32" s="85"/>
      <c r="P32" s="85"/>
      <c r="Q32" s="86"/>
      <c r="R32" s="87">
        <f t="shared" si="0"/>
        <v>426997.66000000003</v>
      </c>
      <c r="S32"/>
      <c r="T32"/>
      <c r="U32"/>
      <c r="V32"/>
      <c r="W32"/>
      <c r="X32"/>
      <c r="Y32"/>
    </row>
    <row r="33" spans="1:25" ht="35" customHeight="1" x14ac:dyDescent="0.35">
      <c r="A33" s="88" t="s">
        <v>77</v>
      </c>
      <c r="B33" s="83"/>
      <c r="C33" s="84"/>
      <c r="D33" s="84"/>
      <c r="E33" s="84">
        <f>30000+16220.62</f>
        <v>46220.62</v>
      </c>
      <c r="F33" s="85">
        <v>80839.11</v>
      </c>
      <c r="G33" s="85">
        <v>14997</v>
      </c>
      <c r="H33" s="85"/>
      <c r="I33" s="85"/>
      <c r="J33" s="85"/>
      <c r="K33" s="85"/>
      <c r="L33" s="85"/>
      <c r="M33" s="85"/>
      <c r="N33" s="85"/>
      <c r="O33" s="85"/>
      <c r="P33" s="85"/>
      <c r="Q33" s="86"/>
      <c r="R33" s="87">
        <f t="shared" si="0"/>
        <v>142056.73000000001</v>
      </c>
      <c r="S33"/>
      <c r="T33"/>
      <c r="U33"/>
      <c r="V33"/>
      <c r="W33"/>
      <c r="X33"/>
      <c r="Y33"/>
    </row>
    <row r="34" spans="1:25" ht="35" customHeight="1" x14ac:dyDescent="0.35">
      <c r="A34" s="88" t="s">
        <v>78</v>
      </c>
      <c r="B34" s="83"/>
      <c r="C34" s="84"/>
      <c r="D34" s="84"/>
      <c r="E34" s="84"/>
      <c r="F34" s="85"/>
      <c r="G34" s="85">
        <v>29999</v>
      </c>
      <c r="H34" s="85">
        <v>10000</v>
      </c>
      <c r="I34" s="85"/>
      <c r="J34" s="85"/>
      <c r="K34" s="85"/>
      <c r="L34" s="85"/>
      <c r="M34" s="85"/>
      <c r="N34" s="85"/>
      <c r="O34" s="85"/>
      <c r="P34" s="85"/>
      <c r="Q34" s="86"/>
      <c r="R34" s="87">
        <f t="shared" si="0"/>
        <v>39999</v>
      </c>
      <c r="S34"/>
      <c r="T34"/>
      <c r="U34"/>
      <c r="V34"/>
      <c r="W34"/>
      <c r="X34"/>
      <c r="Y34"/>
    </row>
    <row r="35" spans="1:25" ht="35" customHeight="1" x14ac:dyDescent="0.35">
      <c r="A35" s="82" t="s">
        <v>79</v>
      </c>
      <c r="B35" s="83">
        <v>279983.24</v>
      </c>
      <c r="C35" s="84">
        <v>72000</v>
      </c>
      <c r="D35" s="84"/>
      <c r="E35" s="84"/>
      <c r="F35" s="85">
        <v>10000</v>
      </c>
      <c r="G35" s="85">
        <v>30000</v>
      </c>
      <c r="H35" s="85"/>
      <c r="I35" s="85"/>
      <c r="J35" s="85"/>
      <c r="K35" s="85"/>
      <c r="L35" s="85"/>
      <c r="M35" s="85">
        <v>22750.080000000002</v>
      </c>
      <c r="N35" s="85">
        <v>20000</v>
      </c>
      <c r="O35" s="85"/>
      <c r="P35" s="85"/>
      <c r="Q35" s="86"/>
      <c r="R35" s="87">
        <f t="shared" si="0"/>
        <v>434733.32</v>
      </c>
      <c r="S35"/>
      <c r="T35"/>
      <c r="U35"/>
      <c r="V35"/>
      <c r="W35"/>
      <c r="X35"/>
      <c r="Y35"/>
    </row>
    <row r="36" spans="1:25" ht="35" customHeight="1" x14ac:dyDescent="0.35">
      <c r="A36" s="82" t="s">
        <v>80</v>
      </c>
      <c r="B36" s="83"/>
      <c r="C36" s="84"/>
      <c r="D36" s="84"/>
      <c r="E36" s="84">
        <v>11466.98</v>
      </c>
      <c r="F36" s="85"/>
      <c r="G36" s="85">
        <v>177450.62</v>
      </c>
      <c r="H36" s="85">
        <v>5082.3999999999996</v>
      </c>
      <c r="I36" s="85"/>
      <c r="J36" s="85"/>
      <c r="K36" s="85"/>
      <c r="L36" s="85"/>
      <c r="M36" s="85"/>
      <c r="N36" s="85">
        <v>15853.93</v>
      </c>
      <c r="O36" s="85"/>
      <c r="P36" s="85"/>
      <c r="Q36" s="86"/>
      <c r="R36" s="87">
        <f t="shared" si="0"/>
        <v>209853.93</v>
      </c>
      <c r="S36"/>
      <c r="T36"/>
      <c r="U36"/>
      <c r="V36"/>
      <c r="W36"/>
      <c r="X36"/>
      <c r="Y36"/>
    </row>
    <row r="37" spans="1:25" ht="35" customHeight="1" x14ac:dyDescent="0.35">
      <c r="A37" s="82" t="s">
        <v>81</v>
      </c>
      <c r="B37" s="83">
        <v>380471.48</v>
      </c>
      <c r="C37" s="84">
        <v>321900</v>
      </c>
      <c r="D37" s="84"/>
      <c r="E37" s="84">
        <v>57258.26</v>
      </c>
      <c r="F37" s="85">
        <v>213133.59</v>
      </c>
      <c r="G37" s="85">
        <v>378484.54</v>
      </c>
      <c r="H37" s="85">
        <v>8629.26</v>
      </c>
      <c r="I37" s="85"/>
      <c r="J37" s="85"/>
      <c r="K37" s="85"/>
      <c r="L37" s="85"/>
      <c r="M37" s="85">
        <v>63031.839999999997</v>
      </c>
      <c r="N37" s="85">
        <v>1446.72</v>
      </c>
      <c r="O37" s="85">
        <v>430</v>
      </c>
      <c r="P37" s="85"/>
      <c r="Q37" s="86">
        <v>120000</v>
      </c>
      <c r="R37" s="87">
        <f t="shared" si="0"/>
        <v>1544785.69</v>
      </c>
      <c r="S37"/>
      <c r="T37"/>
      <c r="U37"/>
      <c r="V37"/>
      <c r="W37"/>
      <c r="X37"/>
      <c r="Y37"/>
    </row>
    <row r="38" spans="1:25" ht="35" customHeight="1" x14ac:dyDescent="0.35">
      <c r="A38" s="82" t="s">
        <v>82</v>
      </c>
      <c r="B38" s="83">
        <v>249800</v>
      </c>
      <c r="C38" s="84">
        <v>72000</v>
      </c>
      <c r="D38" s="84"/>
      <c r="E38" s="84"/>
      <c r="F38" s="85">
        <v>3200</v>
      </c>
      <c r="G38" s="85">
        <v>87000.1</v>
      </c>
      <c r="H38" s="85"/>
      <c r="I38" s="85"/>
      <c r="J38" s="85"/>
      <c r="K38" s="85"/>
      <c r="L38" s="85"/>
      <c r="M38" s="85">
        <v>24561</v>
      </c>
      <c r="N38" s="85"/>
      <c r="O38" s="85" t="s">
        <v>83</v>
      </c>
      <c r="P38" s="85"/>
      <c r="Q38" s="86"/>
      <c r="R38" s="87">
        <f t="shared" si="0"/>
        <v>436561.1</v>
      </c>
      <c r="S38"/>
      <c r="T38"/>
      <c r="U38"/>
      <c r="V38"/>
      <c r="W38"/>
      <c r="X38"/>
      <c r="Y38"/>
    </row>
    <row r="39" spans="1:25" ht="35" customHeight="1" x14ac:dyDescent="0.35">
      <c r="A39" s="82" t="s">
        <v>84</v>
      </c>
      <c r="B39" s="83">
        <v>601462.94999999995</v>
      </c>
      <c r="C39" s="84">
        <v>126000</v>
      </c>
      <c r="D39" s="84"/>
      <c r="E39" s="84"/>
      <c r="F39" s="85">
        <v>88332.29</v>
      </c>
      <c r="G39" s="85">
        <v>80000</v>
      </c>
      <c r="H39" s="85"/>
      <c r="I39" s="85"/>
      <c r="J39" s="85"/>
      <c r="K39" s="85"/>
      <c r="L39" s="85"/>
      <c r="M39" s="85">
        <v>57122.75</v>
      </c>
      <c r="N39" s="85"/>
      <c r="O39" s="85"/>
      <c r="P39" s="85"/>
      <c r="Q39" s="86">
        <v>45000</v>
      </c>
      <c r="R39" s="87">
        <f t="shared" si="0"/>
        <v>997917.99</v>
      </c>
      <c r="S39"/>
      <c r="T39"/>
      <c r="U39"/>
      <c r="V39"/>
      <c r="W39"/>
      <c r="X39"/>
      <c r="Y39"/>
    </row>
    <row r="40" spans="1:25" ht="35" customHeight="1" x14ac:dyDescent="0.35">
      <c r="A40" s="82" t="s">
        <v>85</v>
      </c>
      <c r="B40" s="83">
        <v>30000</v>
      </c>
      <c r="C40" s="84">
        <v>48000</v>
      </c>
      <c r="D40" s="84"/>
      <c r="E40" s="84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6"/>
      <c r="R40" s="87">
        <f t="shared" si="0"/>
        <v>78000</v>
      </c>
      <c r="S40"/>
      <c r="T40"/>
      <c r="U40"/>
      <c r="V40"/>
      <c r="W40"/>
      <c r="X40"/>
      <c r="Y40"/>
    </row>
    <row r="41" spans="1:25" ht="35" customHeight="1" x14ac:dyDescent="0.35">
      <c r="A41" s="82" t="s">
        <v>86</v>
      </c>
      <c r="B41" s="83"/>
      <c r="C41" s="84"/>
      <c r="D41" s="84"/>
      <c r="E41" s="84"/>
      <c r="F41" s="85"/>
      <c r="G41" s="85">
        <v>232674.17</v>
      </c>
      <c r="H41" s="85"/>
      <c r="I41" s="85"/>
      <c r="J41" s="85"/>
      <c r="K41" s="85"/>
      <c r="L41" s="85"/>
      <c r="M41" s="85"/>
      <c r="N41" s="85"/>
      <c r="O41" s="85"/>
      <c r="P41" s="85"/>
      <c r="Q41" s="86"/>
      <c r="R41" s="87">
        <f t="shared" si="0"/>
        <v>232674.17</v>
      </c>
      <c r="S41"/>
      <c r="T41"/>
      <c r="U41"/>
      <c r="V41"/>
      <c r="W41"/>
      <c r="X41"/>
      <c r="Y41"/>
    </row>
    <row r="42" spans="1:25" ht="35" customHeight="1" x14ac:dyDescent="0.35">
      <c r="A42" s="82" t="s">
        <v>87</v>
      </c>
      <c r="B42" s="83"/>
      <c r="C42" s="84"/>
      <c r="D42" s="84"/>
      <c r="E42" s="84"/>
      <c r="F42" s="85"/>
      <c r="G42" s="85">
        <v>80000</v>
      </c>
      <c r="H42" s="85"/>
      <c r="I42" s="85"/>
      <c r="J42" s="85"/>
      <c r="K42" s="85"/>
      <c r="L42" s="85"/>
      <c r="M42" s="85"/>
      <c r="N42" s="85"/>
      <c r="O42" s="85"/>
      <c r="P42" s="85"/>
      <c r="Q42" s="86"/>
      <c r="R42" s="87">
        <f t="shared" si="0"/>
        <v>80000</v>
      </c>
      <c r="S42"/>
      <c r="T42"/>
      <c r="U42"/>
      <c r="V42"/>
      <c r="W42"/>
      <c r="X42"/>
      <c r="Y42"/>
    </row>
    <row r="43" spans="1:25" ht="35" customHeight="1" x14ac:dyDescent="0.35">
      <c r="A43" s="82" t="s">
        <v>88</v>
      </c>
      <c r="B43" s="83"/>
      <c r="C43" s="84">
        <v>72000</v>
      </c>
      <c r="D43" s="84"/>
      <c r="E43" s="84"/>
      <c r="F43" s="85">
        <v>60000</v>
      </c>
      <c r="G43" s="85">
        <v>220000</v>
      </c>
      <c r="H43" s="85"/>
      <c r="I43" s="85"/>
      <c r="J43" s="85"/>
      <c r="K43" s="85"/>
      <c r="L43" s="85"/>
      <c r="M43" s="85">
        <v>24561</v>
      </c>
      <c r="N43" s="85"/>
      <c r="O43" s="85"/>
      <c r="P43" s="85"/>
      <c r="Q43" s="86">
        <v>60000</v>
      </c>
      <c r="R43" s="87">
        <f t="shared" si="0"/>
        <v>436561</v>
      </c>
      <c r="S43"/>
      <c r="T43"/>
      <c r="U43"/>
      <c r="V43"/>
      <c r="W43"/>
      <c r="X43"/>
      <c r="Y43"/>
    </row>
    <row r="44" spans="1:25" ht="35" customHeight="1" x14ac:dyDescent="0.35">
      <c r="A44" s="82" t="s">
        <v>89</v>
      </c>
      <c r="B44" s="83"/>
      <c r="C44" s="84"/>
      <c r="D44" s="84"/>
      <c r="E44" s="84">
        <v>30000</v>
      </c>
      <c r="F44" s="85"/>
      <c r="G44" s="85">
        <v>41000</v>
      </c>
      <c r="H44" s="85"/>
      <c r="I44" s="85"/>
      <c r="J44" s="85"/>
      <c r="K44" s="85"/>
      <c r="L44" s="85"/>
      <c r="M44" s="85"/>
      <c r="N44" s="85"/>
      <c r="O44" s="85"/>
      <c r="P44" s="85"/>
      <c r="Q44" s="86"/>
      <c r="R44" s="87">
        <f t="shared" si="0"/>
        <v>71000</v>
      </c>
      <c r="S44"/>
      <c r="T44"/>
      <c r="U44"/>
      <c r="V44"/>
      <c r="W44"/>
      <c r="X44"/>
      <c r="Y44"/>
    </row>
    <row r="45" spans="1:25" ht="35" customHeight="1" x14ac:dyDescent="0.35">
      <c r="A45" s="90" t="s">
        <v>90</v>
      </c>
      <c r="B45" s="83">
        <v>8062.22</v>
      </c>
      <c r="C45" s="84"/>
      <c r="D45" s="84"/>
      <c r="E45" s="84">
        <v>50053.66</v>
      </c>
      <c r="F45" s="85">
        <v>82771.990000000005</v>
      </c>
      <c r="G45" s="85">
        <v>131762.13</v>
      </c>
      <c r="H45" s="85"/>
      <c r="I45" s="85"/>
      <c r="J45" s="85"/>
      <c r="K45" s="85"/>
      <c r="L45" s="85"/>
      <c r="M45" s="85"/>
      <c r="N45" s="85"/>
      <c r="O45" s="85"/>
      <c r="P45" s="85"/>
      <c r="Q45" s="86"/>
      <c r="R45" s="87">
        <f t="shared" si="0"/>
        <v>272650</v>
      </c>
      <c r="S45"/>
      <c r="T45"/>
      <c r="U45"/>
      <c r="V45"/>
      <c r="W45"/>
      <c r="X45"/>
      <c r="Y45"/>
    </row>
    <row r="46" spans="1:25" ht="35" customHeight="1" x14ac:dyDescent="0.35">
      <c r="A46" s="90" t="s">
        <v>91</v>
      </c>
      <c r="B46" s="83">
        <v>14122.14</v>
      </c>
      <c r="C46" s="84"/>
      <c r="D46" s="84"/>
      <c r="E46" s="84">
        <v>5199.18</v>
      </c>
      <c r="F46" s="85">
        <v>60678.68</v>
      </c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6"/>
      <c r="R46" s="87">
        <f t="shared" si="0"/>
        <v>80000</v>
      </c>
      <c r="S46"/>
      <c r="T46"/>
      <c r="U46"/>
      <c r="V46"/>
      <c r="W46"/>
      <c r="X46"/>
      <c r="Y46"/>
    </row>
    <row r="47" spans="1:25" ht="35" customHeight="1" x14ac:dyDescent="0.35">
      <c r="A47" s="90" t="s">
        <v>92</v>
      </c>
      <c r="B47" s="83"/>
      <c r="C47" s="84"/>
      <c r="D47" s="84"/>
      <c r="E47" s="84">
        <v>2500</v>
      </c>
      <c r="F47" s="85"/>
      <c r="G47" s="85">
        <v>174100</v>
      </c>
      <c r="H47" s="85">
        <v>15000</v>
      </c>
      <c r="I47" s="85"/>
      <c r="J47" s="85"/>
      <c r="K47" s="85"/>
      <c r="L47" s="85"/>
      <c r="M47" s="85"/>
      <c r="N47" s="85"/>
      <c r="O47" s="85"/>
      <c r="P47" s="85"/>
      <c r="Q47" s="86"/>
      <c r="R47" s="87">
        <f t="shared" si="0"/>
        <v>191600</v>
      </c>
      <c r="S47"/>
      <c r="T47"/>
      <c r="U47"/>
      <c r="V47"/>
      <c r="W47"/>
      <c r="X47"/>
      <c r="Y47"/>
    </row>
    <row r="48" spans="1:25" ht="35" customHeight="1" x14ac:dyDescent="0.35">
      <c r="A48" s="90" t="s">
        <v>93</v>
      </c>
      <c r="B48" s="83">
        <v>30000</v>
      </c>
      <c r="C48" s="84" t="s">
        <v>60</v>
      </c>
      <c r="D48" s="84"/>
      <c r="E48" s="84">
        <v>14885.88</v>
      </c>
      <c r="F48" s="85">
        <v>131114.12</v>
      </c>
      <c r="G48" s="85"/>
      <c r="H48" s="85"/>
      <c r="I48" s="85"/>
      <c r="J48" s="85"/>
      <c r="K48" s="85"/>
      <c r="L48" s="85"/>
      <c r="M48" s="85">
        <v>100000</v>
      </c>
      <c r="N48" s="85"/>
      <c r="O48" s="85"/>
      <c r="P48" s="85"/>
      <c r="Q48" s="86"/>
      <c r="R48" s="87">
        <f t="shared" si="0"/>
        <v>276000</v>
      </c>
      <c r="S48"/>
      <c r="T48"/>
      <c r="U48"/>
      <c r="V48"/>
      <c r="W48"/>
      <c r="X48"/>
      <c r="Y48"/>
    </row>
    <row r="49" spans="1:25" ht="35" customHeight="1" x14ac:dyDescent="0.35">
      <c r="A49" s="82" t="s">
        <v>94</v>
      </c>
      <c r="B49" s="83">
        <v>300000</v>
      </c>
      <c r="C49" s="84">
        <v>72000</v>
      </c>
      <c r="D49" s="84"/>
      <c r="E49" s="84"/>
      <c r="F49" s="85"/>
      <c r="G49" s="85">
        <v>40000</v>
      </c>
      <c r="H49" s="85"/>
      <c r="I49" s="85"/>
      <c r="J49" s="85"/>
      <c r="K49" s="85"/>
      <c r="L49" s="85"/>
      <c r="M49" s="85"/>
      <c r="N49" s="85"/>
      <c r="O49" s="85"/>
      <c r="P49" s="85"/>
      <c r="Q49" s="86">
        <v>60000</v>
      </c>
      <c r="R49" s="87">
        <f t="shared" si="0"/>
        <v>472000</v>
      </c>
      <c r="S49"/>
      <c r="T49"/>
      <c r="U49"/>
      <c r="V49"/>
      <c r="W49"/>
      <c r="X49"/>
      <c r="Y49"/>
    </row>
    <row r="50" spans="1:25" ht="35" customHeight="1" x14ac:dyDescent="0.35">
      <c r="A50" s="82" t="s">
        <v>95</v>
      </c>
      <c r="B50" s="83"/>
      <c r="C50" s="84"/>
      <c r="D50" s="84"/>
      <c r="E50" s="84"/>
      <c r="F50" s="85"/>
      <c r="G50" s="85">
        <v>260000</v>
      </c>
      <c r="H50" s="85"/>
      <c r="I50" s="85"/>
      <c r="J50" s="85"/>
      <c r="K50" s="85"/>
      <c r="L50" s="85"/>
      <c r="M50" s="85"/>
      <c r="N50" s="85"/>
      <c r="O50" s="85"/>
      <c r="P50" s="85"/>
      <c r="Q50" s="86"/>
      <c r="R50" s="87">
        <f t="shared" si="0"/>
        <v>260000</v>
      </c>
      <c r="S50"/>
      <c r="T50"/>
      <c r="U50"/>
      <c r="V50"/>
      <c r="W50"/>
      <c r="X50"/>
      <c r="Y50"/>
    </row>
    <row r="51" spans="1:25" ht="35" customHeight="1" x14ac:dyDescent="0.35">
      <c r="A51" s="82" t="s">
        <v>96</v>
      </c>
      <c r="B51" s="83"/>
      <c r="C51" s="84"/>
      <c r="D51" s="84"/>
      <c r="E51" s="84"/>
      <c r="F51" s="85"/>
      <c r="G51" s="85"/>
      <c r="H51" s="85"/>
      <c r="I51" s="85"/>
      <c r="J51" s="85">
        <v>54000</v>
      </c>
      <c r="K51" s="85">
        <v>45000</v>
      </c>
      <c r="L51" s="85"/>
      <c r="M51" s="85"/>
      <c r="N51" s="85">
        <v>44200</v>
      </c>
      <c r="O51" s="85">
        <v>10000</v>
      </c>
      <c r="P51" s="85">
        <v>8536</v>
      </c>
      <c r="Q51" s="86"/>
      <c r="R51" s="87">
        <f t="shared" si="0"/>
        <v>161736</v>
      </c>
      <c r="S51"/>
      <c r="T51"/>
      <c r="U51"/>
      <c r="V51"/>
      <c r="W51"/>
      <c r="X51"/>
      <c r="Y51"/>
    </row>
    <row r="52" spans="1:25" ht="35" customHeight="1" x14ac:dyDescent="0.35">
      <c r="A52" s="82" t="s">
        <v>97</v>
      </c>
      <c r="B52" s="83"/>
      <c r="C52" s="84">
        <v>72000</v>
      </c>
      <c r="D52" s="84"/>
      <c r="E52" s="84"/>
      <c r="F52" s="85">
        <v>100000</v>
      </c>
      <c r="G52" s="85">
        <v>184000</v>
      </c>
      <c r="H52" s="85"/>
      <c r="I52" s="85"/>
      <c r="J52" s="85"/>
      <c r="K52" s="85"/>
      <c r="L52" s="85"/>
      <c r="M52" s="85">
        <v>25587</v>
      </c>
      <c r="N52" s="85">
        <v>50000</v>
      </c>
      <c r="O52" s="85">
        <v>6000</v>
      </c>
      <c r="P52" s="85"/>
      <c r="Q52" s="86"/>
      <c r="R52" s="87">
        <f t="shared" si="0"/>
        <v>437587</v>
      </c>
      <c r="S52"/>
      <c r="T52"/>
      <c r="U52"/>
      <c r="V52"/>
      <c r="W52"/>
      <c r="X52"/>
      <c r="Y52"/>
    </row>
    <row r="53" spans="1:25" ht="35" customHeight="1" x14ac:dyDescent="0.35">
      <c r="A53" s="82" t="s">
        <v>98</v>
      </c>
      <c r="B53" s="83">
        <v>146030</v>
      </c>
      <c r="C53" s="84"/>
      <c r="D53" s="84"/>
      <c r="E53" s="84"/>
      <c r="F53" s="85">
        <v>123500</v>
      </c>
      <c r="G53" s="85"/>
      <c r="H53" s="85"/>
      <c r="I53" s="85"/>
      <c r="J53" s="85"/>
      <c r="K53" s="85"/>
      <c r="L53" s="85"/>
      <c r="M53" s="85"/>
      <c r="N53" s="85">
        <v>73970</v>
      </c>
      <c r="O53" s="85"/>
      <c r="P53" s="85"/>
      <c r="Q53" s="86"/>
      <c r="R53" s="87">
        <f t="shared" si="0"/>
        <v>343500</v>
      </c>
      <c r="S53"/>
      <c r="T53"/>
      <c r="U53"/>
      <c r="V53"/>
      <c r="W53"/>
      <c r="X53"/>
      <c r="Y53"/>
    </row>
    <row r="54" spans="1:25" ht="35" customHeight="1" x14ac:dyDescent="0.35">
      <c r="A54" s="82" t="s">
        <v>99</v>
      </c>
      <c r="B54" s="83"/>
      <c r="C54" s="84"/>
      <c r="D54" s="84"/>
      <c r="E54" s="84"/>
      <c r="F54" s="85">
        <v>50000</v>
      </c>
      <c r="G54" s="85">
        <v>100000</v>
      </c>
      <c r="H54" s="85"/>
      <c r="I54" s="85"/>
      <c r="J54" s="85"/>
      <c r="K54" s="85"/>
      <c r="L54" s="85"/>
      <c r="M54" s="85">
        <v>9000</v>
      </c>
      <c r="N54" s="85">
        <v>55000</v>
      </c>
      <c r="O54" s="85"/>
      <c r="P54" s="85"/>
      <c r="Q54" s="86"/>
      <c r="R54" s="87">
        <f t="shared" si="0"/>
        <v>214000</v>
      </c>
      <c r="S54"/>
      <c r="T54"/>
      <c r="U54"/>
      <c r="V54"/>
      <c r="W54"/>
      <c r="X54"/>
      <c r="Y54"/>
    </row>
    <row r="55" spans="1:25" ht="35" customHeight="1" x14ac:dyDescent="0.35">
      <c r="A55" s="90" t="s">
        <v>100</v>
      </c>
      <c r="B55" s="83">
        <v>20000</v>
      </c>
      <c r="C55" s="84"/>
      <c r="D55" s="84"/>
      <c r="E55" s="84">
        <v>25000</v>
      </c>
      <c r="F55" s="85">
        <v>125000</v>
      </c>
      <c r="G55" s="85">
        <v>130000</v>
      </c>
      <c r="H55" s="85"/>
      <c r="I55" s="85"/>
      <c r="J55" s="85"/>
      <c r="K55" s="85"/>
      <c r="L55" s="85"/>
      <c r="M55" s="85"/>
      <c r="N55" s="85"/>
      <c r="O55" s="85"/>
      <c r="P55" s="85"/>
      <c r="Q55" s="86"/>
      <c r="R55" s="87">
        <f t="shared" si="0"/>
        <v>300000</v>
      </c>
      <c r="S55"/>
      <c r="T55"/>
      <c r="U55"/>
      <c r="V55"/>
      <c r="W55"/>
      <c r="X55"/>
      <c r="Y55"/>
    </row>
    <row r="56" spans="1:25" ht="35" customHeight="1" x14ac:dyDescent="0.35">
      <c r="A56" s="82" t="s">
        <v>101</v>
      </c>
      <c r="B56" s="83"/>
      <c r="C56" s="84"/>
      <c r="D56" s="84"/>
      <c r="E56" s="84"/>
      <c r="F56" s="85"/>
      <c r="G56" s="85"/>
      <c r="H56" s="85"/>
      <c r="I56" s="85">
        <v>343768</v>
      </c>
      <c r="J56" s="85">
        <v>144000</v>
      </c>
      <c r="K56" s="85">
        <v>15000</v>
      </c>
      <c r="L56" s="85"/>
      <c r="M56" s="85"/>
      <c r="N56" s="85">
        <v>10000</v>
      </c>
      <c r="O56" s="85">
        <v>10000</v>
      </c>
      <c r="P56" s="85">
        <v>5440</v>
      </c>
      <c r="Q56" s="86"/>
      <c r="R56" s="87">
        <f t="shared" si="0"/>
        <v>528208</v>
      </c>
      <c r="S56"/>
      <c r="T56"/>
      <c r="U56"/>
      <c r="V56"/>
      <c r="W56"/>
      <c r="X56"/>
      <c r="Y56"/>
    </row>
    <row r="57" spans="1:25" ht="35" customHeight="1" x14ac:dyDescent="0.35">
      <c r="A57" s="82" t="s">
        <v>102</v>
      </c>
      <c r="B57" s="83"/>
      <c r="C57" s="84"/>
      <c r="D57" s="84"/>
      <c r="E57" s="84"/>
      <c r="F57" s="85"/>
      <c r="G57" s="85">
        <v>200000</v>
      </c>
      <c r="H57" s="85"/>
      <c r="I57" s="85"/>
      <c r="J57" s="85"/>
      <c r="K57" s="85"/>
      <c r="L57" s="85"/>
      <c r="M57" s="85"/>
      <c r="N57" s="85"/>
      <c r="O57" s="85"/>
      <c r="P57" s="85"/>
      <c r="Q57" s="86"/>
      <c r="R57" s="87">
        <f t="shared" si="0"/>
        <v>200000</v>
      </c>
      <c r="S57"/>
      <c r="T57"/>
      <c r="U57"/>
      <c r="V57"/>
      <c r="W57"/>
      <c r="X57"/>
      <c r="Y57"/>
    </row>
    <row r="58" spans="1:25" ht="35" customHeight="1" x14ac:dyDescent="0.35">
      <c r="A58" s="82" t="s">
        <v>103</v>
      </c>
      <c r="B58" s="83"/>
      <c r="C58" s="84">
        <v>144000</v>
      </c>
      <c r="D58" s="84"/>
      <c r="E58" s="84"/>
      <c r="F58" s="85"/>
      <c r="G58" s="85">
        <v>90000</v>
      </c>
      <c r="H58" s="85"/>
      <c r="I58" s="85"/>
      <c r="J58" s="85"/>
      <c r="K58" s="85"/>
      <c r="L58" s="85"/>
      <c r="M58" s="85"/>
      <c r="N58" s="85"/>
      <c r="O58" s="85"/>
      <c r="P58" s="85"/>
      <c r="Q58" s="86"/>
      <c r="R58" s="87">
        <f t="shared" si="0"/>
        <v>234000</v>
      </c>
      <c r="S58"/>
      <c r="T58"/>
      <c r="U58"/>
      <c r="V58"/>
      <c r="W58"/>
      <c r="X58"/>
      <c r="Y58"/>
    </row>
    <row r="59" spans="1:25" ht="35" customHeight="1" x14ac:dyDescent="0.35">
      <c r="A59" s="82" t="s">
        <v>104</v>
      </c>
      <c r="B59" s="83"/>
      <c r="C59" s="84"/>
      <c r="D59" s="84"/>
      <c r="E59" s="84"/>
      <c r="F59" s="85"/>
      <c r="G59" s="85"/>
      <c r="H59" s="85"/>
      <c r="I59" s="85"/>
      <c r="J59" s="85"/>
      <c r="K59" s="85"/>
      <c r="L59" s="85"/>
      <c r="M59" s="85">
        <v>212000</v>
      </c>
      <c r="N59" s="85"/>
      <c r="O59" s="85"/>
      <c r="P59" s="85"/>
      <c r="Q59" s="86"/>
      <c r="R59" s="87">
        <f t="shared" si="0"/>
        <v>212000</v>
      </c>
      <c r="S59"/>
      <c r="T59"/>
      <c r="U59"/>
      <c r="V59"/>
      <c r="W59"/>
      <c r="X59"/>
      <c r="Y59"/>
    </row>
    <row r="60" spans="1:25" ht="35" customHeight="1" x14ac:dyDescent="0.35">
      <c r="A60" s="82" t="s">
        <v>105</v>
      </c>
      <c r="B60" s="83"/>
      <c r="C60" s="84"/>
      <c r="D60" s="84"/>
      <c r="E60" s="84"/>
      <c r="F60" s="85">
        <v>17565.63</v>
      </c>
      <c r="G60" s="85">
        <v>118833.43</v>
      </c>
      <c r="H60" s="85"/>
      <c r="I60" s="85"/>
      <c r="J60" s="85"/>
      <c r="K60" s="85"/>
      <c r="L60" s="85"/>
      <c r="M60" s="85">
        <v>30000</v>
      </c>
      <c r="N60" s="85">
        <v>85283.199999999997</v>
      </c>
      <c r="O60" s="85"/>
      <c r="P60" s="85"/>
      <c r="Q60" s="86"/>
      <c r="R60" s="87">
        <f t="shared" si="0"/>
        <v>251682.26</v>
      </c>
      <c r="S60"/>
      <c r="T60"/>
      <c r="U60"/>
      <c r="V60"/>
      <c r="W60"/>
      <c r="X60"/>
      <c r="Y60"/>
    </row>
    <row r="61" spans="1:25" ht="35" customHeight="1" x14ac:dyDescent="0.35">
      <c r="A61" s="90" t="s">
        <v>106</v>
      </c>
      <c r="B61" s="83">
        <v>60207</v>
      </c>
      <c r="C61" s="84"/>
      <c r="D61" s="84"/>
      <c r="E61" s="84"/>
      <c r="F61" s="85">
        <v>135665</v>
      </c>
      <c r="G61" s="85"/>
      <c r="H61" s="85"/>
      <c r="I61" s="85"/>
      <c r="J61" s="85"/>
      <c r="K61" s="85"/>
      <c r="L61" s="85"/>
      <c r="M61" s="85">
        <v>20000</v>
      </c>
      <c r="N61" s="85">
        <v>34128</v>
      </c>
      <c r="O61" s="85"/>
      <c r="P61" s="85"/>
      <c r="Q61" s="86"/>
      <c r="R61" s="87">
        <f t="shared" si="0"/>
        <v>250000</v>
      </c>
      <c r="S61"/>
      <c r="T61"/>
      <c r="U61"/>
      <c r="V61"/>
      <c r="W61"/>
      <c r="X61"/>
      <c r="Y61"/>
    </row>
    <row r="62" spans="1:25" ht="35" customHeight="1" x14ac:dyDescent="0.35">
      <c r="A62" s="91" t="s">
        <v>107</v>
      </c>
      <c r="B62" s="92"/>
      <c r="C62" s="93">
        <v>72000</v>
      </c>
      <c r="D62" s="93"/>
      <c r="E62" s="93"/>
      <c r="F62" s="94">
        <v>50000</v>
      </c>
      <c r="G62" s="94">
        <v>170000</v>
      </c>
      <c r="H62" s="94"/>
      <c r="I62" s="94"/>
      <c r="J62" s="94"/>
      <c r="K62" s="94"/>
      <c r="L62" s="94"/>
      <c r="M62" s="94"/>
      <c r="N62" s="94"/>
      <c r="O62" s="94"/>
      <c r="P62" s="94"/>
      <c r="Q62" s="95">
        <v>60000</v>
      </c>
      <c r="R62" s="96">
        <f t="shared" si="0"/>
        <v>352000</v>
      </c>
      <c r="S62"/>
      <c r="T62"/>
      <c r="U62"/>
      <c r="V62"/>
      <c r="W62"/>
      <c r="X62"/>
      <c r="Y62"/>
    </row>
    <row r="63" spans="1:25" ht="35" customHeight="1" x14ac:dyDescent="0.35">
      <c r="A63" s="91" t="s">
        <v>108</v>
      </c>
      <c r="B63" s="92"/>
      <c r="C63" s="93">
        <f>264000+60000+18000+18000</f>
        <v>360000</v>
      </c>
      <c r="D63" s="93"/>
      <c r="E63" s="93">
        <v>3180.45</v>
      </c>
      <c r="F63" s="95">
        <f>66819.55+60000</f>
        <v>126819.55</v>
      </c>
      <c r="G63" s="94">
        <f>1290000+80000+100000</f>
        <v>1470000</v>
      </c>
      <c r="H63" s="94"/>
      <c r="I63" s="94"/>
      <c r="J63" s="94"/>
      <c r="K63" s="94"/>
      <c r="L63" s="94"/>
      <c r="M63" s="94">
        <f>139720.45+25513.55</f>
        <v>165234</v>
      </c>
      <c r="N63" s="94"/>
      <c r="O63" s="94"/>
      <c r="P63" s="94"/>
      <c r="Q63" s="95"/>
      <c r="R63" s="96">
        <f t="shared" si="0"/>
        <v>2125234</v>
      </c>
      <c r="S63"/>
      <c r="T63"/>
      <c r="U63"/>
      <c r="V63"/>
      <c r="W63"/>
      <c r="X63"/>
      <c r="Y63"/>
    </row>
    <row r="64" spans="1:25" ht="35" customHeight="1" x14ac:dyDescent="0.35">
      <c r="A64" s="91" t="s">
        <v>109</v>
      </c>
      <c r="B64" s="92"/>
      <c r="C64" s="93"/>
      <c r="D64" s="93"/>
      <c r="E64" s="93"/>
      <c r="F64" s="94"/>
      <c r="G64" s="94">
        <v>260000</v>
      </c>
      <c r="H64" s="94"/>
      <c r="I64" s="94"/>
      <c r="J64" s="94"/>
      <c r="K64" s="94"/>
      <c r="L64" s="94"/>
      <c r="M64" s="94"/>
      <c r="N64" s="94"/>
      <c r="O64" s="94"/>
      <c r="P64" s="94"/>
      <c r="Q64" s="95"/>
      <c r="R64" s="96">
        <f t="shared" si="0"/>
        <v>260000</v>
      </c>
      <c r="S64"/>
      <c r="T64"/>
      <c r="U64"/>
      <c r="V64"/>
      <c r="W64"/>
      <c r="X64"/>
      <c r="Y64"/>
    </row>
    <row r="65" spans="1:25" ht="35" customHeight="1" x14ac:dyDescent="0.35">
      <c r="A65" s="97" t="s">
        <v>110</v>
      </c>
      <c r="B65" s="92">
        <v>12395</v>
      </c>
      <c r="C65" s="93"/>
      <c r="D65" s="93"/>
      <c r="E65" s="93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5"/>
      <c r="R65" s="96">
        <f>SUM(B65:Q65)</f>
        <v>12395</v>
      </c>
      <c r="S65"/>
      <c r="T65"/>
      <c r="U65"/>
      <c r="V65"/>
      <c r="W65"/>
      <c r="X65"/>
      <c r="Y65"/>
    </row>
    <row r="66" spans="1:25" ht="35" customHeight="1" x14ac:dyDescent="0.35">
      <c r="A66" s="98" t="s">
        <v>111</v>
      </c>
      <c r="B66" s="92">
        <v>34347</v>
      </c>
      <c r="C66" s="93"/>
      <c r="D66" s="93"/>
      <c r="E66" s="93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5"/>
      <c r="R66" s="96">
        <f>SUM(B66:Q66)</f>
        <v>34347</v>
      </c>
      <c r="S66"/>
      <c r="T66"/>
      <c r="U66"/>
      <c r="V66"/>
      <c r="W66"/>
      <c r="X66"/>
      <c r="Y66"/>
    </row>
    <row r="67" spans="1:25" ht="35" customHeight="1" x14ac:dyDescent="0.35">
      <c r="A67" s="97" t="s">
        <v>112</v>
      </c>
      <c r="B67" s="92"/>
      <c r="C67" s="93"/>
      <c r="D67" s="93"/>
      <c r="E67" s="93">
        <v>5704.72</v>
      </c>
      <c r="F67" s="94">
        <v>92379.16</v>
      </c>
      <c r="G67" s="94"/>
      <c r="H67" s="94"/>
      <c r="I67" s="94"/>
      <c r="J67" s="94"/>
      <c r="K67" s="94"/>
      <c r="L67" s="94"/>
      <c r="M67" s="94">
        <v>50000</v>
      </c>
      <c r="N67" s="94">
        <v>104916.12</v>
      </c>
      <c r="O67" s="94"/>
      <c r="P67" s="94"/>
      <c r="Q67" s="95"/>
      <c r="R67" s="96">
        <f t="shared" ref="R67" si="2">SUM(B67:Q67)</f>
        <v>253000</v>
      </c>
      <c r="S67"/>
      <c r="T67"/>
      <c r="U67"/>
      <c r="V67"/>
      <c r="W67"/>
      <c r="X67"/>
      <c r="Y67"/>
    </row>
    <row r="68" spans="1:25" ht="35" customHeight="1" x14ac:dyDescent="0.35">
      <c r="A68" s="97" t="s">
        <v>113</v>
      </c>
      <c r="B68" s="92"/>
      <c r="C68" s="93"/>
      <c r="D68" s="93"/>
      <c r="E68" s="93"/>
      <c r="F68" s="94">
        <f>30000+30000+40000</f>
        <v>100000</v>
      </c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5"/>
      <c r="R68" s="96">
        <v>100000</v>
      </c>
      <c r="S68"/>
      <c r="T68"/>
      <c r="U68"/>
      <c r="V68"/>
      <c r="W68"/>
      <c r="X68"/>
      <c r="Y68"/>
    </row>
    <row r="69" spans="1:25" ht="35" customHeight="1" x14ac:dyDescent="0.35">
      <c r="A69" s="97" t="s">
        <v>114</v>
      </c>
      <c r="B69" s="92"/>
      <c r="C69" s="93"/>
      <c r="D69" s="93"/>
      <c r="E69" s="93"/>
      <c r="F69" s="94">
        <f>80000+83500+111500</f>
        <v>275000</v>
      </c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5"/>
      <c r="R69" s="96">
        <f t="shared" ref="R69:R71" si="3">SUM(B69:Q69)</f>
        <v>275000</v>
      </c>
      <c r="S69"/>
      <c r="T69"/>
      <c r="U69"/>
      <c r="V69"/>
      <c r="W69"/>
      <c r="X69"/>
      <c r="Y69"/>
    </row>
    <row r="70" spans="1:25" ht="35" customHeight="1" x14ac:dyDescent="0.35">
      <c r="A70" s="97" t="s">
        <v>115</v>
      </c>
      <c r="B70" s="92"/>
      <c r="C70" s="93"/>
      <c r="D70" s="93"/>
      <c r="E70" s="93"/>
      <c r="F70" s="94">
        <f>55000+10000+27000</f>
        <v>92000</v>
      </c>
      <c r="G70" s="94"/>
      <c r="H70" s="94"/>
      <c r="I70" s="94"/>
      <c r="J70" s="94"/>
      <c r="K70" s="94"/>
      <c r="L70" s="94"/>
      <c r="M70" s="94"/>
      <c r="N70" s="94">
        <v>15000</v>
      </c>
      <c r="O70" s="94"/>
      <c r="P70" s="94"/>
      <c r="Q70" s="95"/>
      <c r="R70" s="96">
        <f t="shared" si="3"/>
        <v>107000</v>
      </c>
      <c r="S70"/>
      <c r="T70"/>
      <c r="U70"/>
      <c r="V70"/>
      <c r="W70"/>
      <c r="X70"/>
      <c r="Y70"/>
    </row>
    <row r="71" spans="1:25" ht="35" customHeight="1" x14ac:dyDescent="0.35">
      <c r="A71" s="97" t="s">
        <v>116</v>
      </c>
      <c r="B71" s="92"/>
      <c r="C71" s="93"/>
      <c r="D71" s="93"/>
      <c r="E71" s="93"/>
      <c r="F71" s="94">
        <v>263884</v>
      </c>
      <c r="G71" s="94"/>
      <c r="H71" s="94"/>
      <c r="I71" s="94"/>
      <c r="J71" s="94"/>
      <c r="K71" s="94"/>
      <c r="L71" s="94"/>
      <c r="M71" s="94"/>
      <c r="N71" s="94">
        <v>11116</v>
      </c>
      <c r="O71" s="94"/>
      <c r="P71" s="94"/>
      <c r="Q71" s="95"/>
      <c r="R71" s="96">
        <f t="shared" si="3"/>
        <v>275000</v>
      </c>
      <c r="S71" s="99">
        <v>3793976</v>
      </c>
      <c r="T71"/>
      <c r="U71"/>
      <c r="V71"/>
      <c r="W71"/>
      <c r="X71"/>
      <c r="Y71"/>
    </row>
    <row r="72" spans="1:25" ht="35" customHeight="1" x14ac:dyDescent="0.35">
      <c r="A72" s="100" t="s">
        <v>117</v>
      </c>
      <c r="B72" s="101"/>
      <c r="C72" s="102"/>
      <c r="D72" s="102"/>
      <c r="E72" s="102"/>
      <c r="F72" s="103"/>
      <c r="G72" s="103"/>
      <c r="H72" s="103"/>
      <c r="I72" s="103"/>
      <c r="J72" s="103"/>
      <c r="K72" s="103"/>
      <c r="L72" s="103"/>
      <c r="M72" s="103">
        <v>212000</v>
      </c>
      <c r="N72" s="103"/>
      <c r="O72" s="103"/>
      <c r="P72" s="103"/>
      <c r="Q72" s="104"/>
      <c r="R72" s="105">
        <v>212000</v>
      </c>
      <c r="S72"/>
      <c r="T72"/>
      <c r="U72"/>
      <c r="V72"/>
      <c r="W72"/>
      <c r="X72"/>
      <c r="Y72"/>
    </row>
    <row r="73" spans="1:25" ht="35" customHeight="1" x14ac:dyDescent="0.35">
      <c r="A73" s="106" t="s">
        <v>118</v>
      </c>
      <c r="B73" s="101">
        <v>35982</v>
      </c>
      <c r="C73" s="102"/>
      <c r="D73" s="102"/>
      <c r="E73" s="102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4"/>
      <c r="R73" s="105">
        <v>35982</v>
      </c>
      <c r="S73"/>
      <c r="T73"/>
      <c r="U73"/>
      <c r="V73"/>
      <c r="W73"/>
      <c r="X73"/>
      <c r="Y73"/>
    </row>
    <row r="74" spans="1:25" ht="35" customHeight="1" x14ac:dyDescent="0.35">
      <c r="A74" s="106" t="s">
        <v>119</v>
      </c>
      <c r="B74" s="101"/>
      <c r="C74" s="102"/>
      <c r="D74" s="102"/>
      <c r="E74" s="102"/>
      <c r="F74" s="103"/>
      <c r="G74" s="103"/>
      <c r="H74" s="103"/>
      <c r="I74" s="103">
        <v>225246</v>
      </c>
      <c r="J74" s="103">
        <v>36000</v>
      </c>
      <c r="K74" s="103"/>
      <c r="L74" s="103"/>
      <c r="M74" s="103"/>
      <c r="N74" s="103"/>
      <c r="O74" s="103">
        <v>10000</v>
      </c>
      <c r="P74" s="103"/>
      <c r="Q74" s="104"/>
      <c r="R74" s="105">
        <f>SUM(I74:Q74)</f>
        <v>271246</v>
      </c>
      <c r="S74"/>
      <c r="T74"/>
      <c r="U74"/>
      <c r="V74"/>
      <c r="W74"/>
      <c r="X74"/>
      <c r="Y74"/>
    </row>
    <row r="75" spans="1:25" ht="35" customHeight="1" x14ac:dyDescent="0.35">
      <c r="A75" s="106" t="s">
        <v>120</v>
      </c>
      <c r="B75" s="101"/>
      <c r="C75" s="102"/>
      <c r="D75" s="102"/>
      <c r="E75" s="102"/>
      <c r="F75" s="103"/>
      <c r="G75" s="103"/>
      <c r="H75" s="103"/>
      <c r="I75" s="139">
        <v>422201.54</v>
      </c>
      <c r="J75" s="103">
        <v>168665.76</v>
      </c>
      <c r="K75" s="103">
        <v>501358.97</v>
      </c>
      <c r="L75" s="103"/>
      <c r="M75" s="103"/>
      <c r="N75" s="103">
        <v>25768.38</v>
      </c>
      <c r="O75" s="103">
        <v>23425.8</v>
      </c>
      <c r="P75" s="103"/>
      <c r="Q75" s="104"/>
      <c r="R75" s="105">
        <f>SUM(I75:Q75)</f>
        <v>1141420.45</v>
      </c>
      <c r="S75"/>
      <c r="T75"/>
      <c r="U75"/>
      <c r="V75"/>
      <c r="W75"/>
      <c r="X75"/>
      <c r="Y75"/>
    </row>
    <row r="76" spans="1:25" ht="35" customHeight="1" x14ac:dyDescent="0.35">
      <c r="A76" s="106" t="s">
        <v>121</v>
      </c>
      <c r="B76" s="101"/>
      <c r="C76" s="102"/>
      <c r="D76" s="102"/>
      <c r="E76" s="102"/>
      <c r="F76" s="103"/>
      <c r="G76" s="103"/>
      <c r="H76" s="103"/>
      <c r="I76" s="103">
        <v>584251.42000000004</v>
      </c>
      <c r="J76" s="103"/>
      <c r="K76" s="103">
        <v>2171383.59</v>
      </c>
      <c r="L76" s="103"/>
      <c r="M76" s="103"/>
      <c r="N76" s="103"/>
      <c r="O76" s="103"/>
      <c r="P76" s="103"/>
      <c r="Q76" s="104"/>
      <c r="R76" s="105">
        <f>SUM(I76:Q76)</f>
        <v>2755635.01</v>
      </c>
      <c r="S76" s="107"/>
      <c r="T76"/>
      <c r="U76"/>
      <c r="V76"/>
      <c r="W76"/>
      <c r="X76"/>
      <c r="Y76"/>
    </row>
    <row r="77" spans="1:25" ht="35" customHeight="1" x14ac:dyDescent="0.35">
      <c r="A77" s="106" t="s">
        <v>122</v>
      </c>
      <c r="B77" s="101"/>
      <c r="C77" s="102"/>
      <c r="D77" s="102"/>
      <c r="E77" s="102"/>
      <c r="F77" s="103"/>
      <c r="G77" s="103">
        <v>40000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4"/>
      <c r="R77" s="105">
        <f>SUM(G77:Q77)</f>
        <v>40000</v>
      </c>
      <c r="S77"/>
      <c r="T77"/>
      <c r="U77"/>
      <c r="V77"/>
      <c r="W77"/>
      <c r="X77"/>
      <c r="Y77"/>
    </row>
    <row r="78" spans="1:25" ht="35" customHeight="1" x14ac:dyDescent="0.35">
      <c r="A78" s="106" t="s">
        <v>123</v>
      </c>
      <c r="B78" s="101"/>
      <c r="C78" s="102">
        <v>60000</v>
      </c>
      <c r="D78" s="102"/>
      <c r="E78" s="102"/>
      <c r="F78" s="103">
        <v>70068.639999999999</v>
      </c>
      <c r="G78" s="103">
        <v>235000</v>
      </c>
      <c r="H78" s="103">
        <v>5000</v>
      </c>
      <c r="I78" s="103"/>
      <c r="J78" s="103"/>
      <c r="K78" s="103"/>
      <c r="L78" s="103"/>
      <c r="M78" s="103">
        <v>29403</v>
      </c>
      <c r="N78" s="103">
        <v>27486.3</v>
      </c>
      <c r="O78" s="103"/>
      <c r="P78" s="103"/>
      <c r="Q78" s="104">
        <v>30000</v>
      </c>
      <c r="R78" s="105">
        <f>SUM(C78:Q78)</f>
        <v>456957.94</v>
      </c>
      <c r="S78"/>
      <c r="T78"/>
      <c r="U78"/>
      <c r="V78"/>
      <c r="W78"/>
      <c r="X78"/>
      <c r="Y78"/>
    </row>
    <row r="79" spans="1:25" ht="35" customHeight="1" x14ac:dyDescent="0.35">
      <c r="A79" s="106" t="s">
        <v>124</v>
      </c>
      <c r="B79" s="101"/>
      <c r="C79" s="102"/>
      <c r="D79" s="102"/>
      <c r="E79" s="102"/>
      <c r="F79" s="103"/>
      <c r="G79" s="103">
        <v>419709.05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4"/>
      <c r="R79" s="105">
        <f>SUM(B79:Q79)</f>
        <v>419709.05</v>
      </c>
      <c r="S79"/>
      <c r="T79"/>
      <c r="U79"/>
      <c r="V79"/>
      <c r="W79"/>
      <c r="X79"/>
      <c r="Y79"/>
    </row>
    <row r="80" spans="1:25" ht="35" customHeight="1" x14ac:dyDescent="0.35">
      <c r="A80" s="106" t="s">
        <v>125</v>
      </c>
      <c r="B80" s="101"/>
      <c r="C80" s="102"/>
      <c r="D80" s="102"/>
      <c r="E80" s="102"/>
      <c r="F80" s="103">
        <v>250000</v>
      </c>
      <c r="G80" s="103"/>
      <c r="H80" s="103"/>
      <c r="I80" s="103"/>
      <c r="J80" s="103"/>
      <c r="K80" s="103"/>
      <c r="L80" s="103"/>
      <c r="M80" s="103"/>
      <c r="N80" s="103">
        <v>50000</v>
      </c>
      <c r="O80" s="103"/>
      <c r="P80" s="103"/>
      <c r="Q80" s="104"/>
      <c r="R80" s="105">
        <f>SUM(F80:Q80)</f>
        <v>300000</v>
      </c>
      <c r="S80"/>
      <c r="T80"/>
      <c r="U80"/>
      <c r="V80"/>
      <c r="W80"/>
      <c r="X80"/>
      <c r="Y80"/>
    </row>
    <row r="81" spans="1:25" ht="35" customHeight="1" x14ac:dyDescent="0.35">
      <c r="A81" s="106" t="s">
        <v>126</v>
      </c>
      <c r="B81" s="101"/>
      <c r="C81" s="102"/>
      <c r="D81" s="102"/>
      <c r="E81" s="102">
        <v>3850</v>
      </c>
      <c r="F81" s="103">
        <v>136032.66</v>
      </c>
      <c r="G81" s="103">
        <v>70000</v>
      </c>
      <c r="H81" s="103"/>
      <c r="I81" s="103"/>
      <c r="J81" s="103"/>
      <c r="K81" s="103"/>
      <c r="L81" s="103"/>
      <c r="M81" s="103">
        <v>10000</v>
      </c>
      <c r="N81" s="103">
        <v>29795.53</v>
      </c>
      <c r="O81" s="103"/>
      <c r="P81" s="103"/>
      <c r="Q81" s="104"/>
      <c r="R81" s="105">
        <f>SUM(E81:Q81)</f>
        <v>249678.19</v>
      </c>
      <c r="S81"/>
      <c r="T81"/>
      <c r="U81"/>
      <c r="V81"/>
      <c r="W81"/>
      <c r="X81"/>
      <c r="Y81"/>
    </row>
    <row r="82" spans="1:25" ht="35" customHeight="1" x14ac:dyDescent="0.35">
      <c r="A82" s="106" t="s">
        <v>127</v>
      </c>
      <c r="B82" s="101"/>
      <c r="C82" s="102"/>
      <c r="D82" s="102"/>
      <c r="E82" s="102">
        <v>59822.96</v>
      </c>
      <c r="F82" s="103">
        <v>150177.04</v>
      </c>
      <c r="G82" s="103">
        <v>40000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4"/>
      <c r="R82" s="105">
        <v>250000</v>
      </c>
      <c r="S82"/>
      <c r="T82"/>
      <c r="U82"/>
      <c r="V82"/>
      <c r="W82"/>
      <c r="X82"/>
      <c r="Y82"/>
    </row>
    <row r="83" spans="1:25" ht="35" customHeight="1" x14ac:dyDescent="0.35">
      <c r="A83" s="106" t="s">
        <v>128</v>
      </c>
      <c r="B83" s="101"/>
      <c r="C83" s="102"/>
      <c r="D83" s="102"/>
      <c r="E83" s="102"/>
      <c r="F83" s="103">
        <v>130000</v>
      </c>
      <c r="G83" s="103">
        <v>110000</v>
      </c>
      <c r="H83" s="103"/>
      <c r="I83" s="103"/>
      <c r="J83" s="103"/>
      <c r="K83" s="103"/>
      <c r="L83" s="103"/>
      <c r="M83" s="103">
        <v>10000</v>
      </c>
      <c r="N83" s="103">
        <v>50000</v>
      </c>
      <c r="O83" s="103"/>
      <c r="P83" s="103"/>
      <c r="Q83" s="104"/>
      <c r="R83" s="105">
        <f>SUM(F83:Q83)</f>
        <v>300000</v>
      </c>
      <c r="S83" s="99">
        <v>6432628.6399999997</v>
      </c>
      <c r="T83"/>
      <c r="U83"/>
      <c r="V83"/>
      <c r="W83"/>
      <c r="X83"/>
      <c r="Y83"/>
    </row>
    <row r="84" spans="1:25" ht="35" customHeight="1" x14ac:dyDescent="0.35">
      <c r="A84" s="108" t="s">
        <v>129</v>
      </c>
      <c r="B84" s="92">
        <v>29118</v>
      </c>
      <c r="C84" s="93"/>
      <c r="D84" s="93"/>
      <c r="E84" s="93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5"/>
      <c r="R84" s="96">
        <v>29118</v>
      </c>
      <c r="S84"/>
      <c r="T84"/>
      <c r="U84"/>
      <c r="V84"/>
      <c r="W84"/>
      <c r="X84"/>
      <c r="Y84"/>
    </row>
    <row r="85" spans="1:25" ht="35" customHeight="1" x14ac:dyDescent="0.35">
      <c r="A85" s="108" t="s">
        <v>130</v>
      </c>
      <c r="B85" s="92">
        <v>29118</v>
      </c>
      <c r="C85" s="93"/>
      <c r="D85" s="93"/>
      <c r="E85" s="93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5"/>
      <c r="R85" s="96">
        <v>29118</v>
      </c>
      <c r="S85"/>
      <c r="T85"/>
      <c r="U85"/>
      <c r="V85"/>
      <c r="W85"/>
      <c r="X85"/>
      <c r="Y85"/>
    </row>
    <row r="86" spans="1:25" ht="35" customHeight="1" x14ac:dyDescent="0.35">
      <c r="A86" s="108" t="s">
        <v>131</v>
      </c>
      <c r="B86" s="92">
        <v>11726</v>
      </c>
      <c r="C86" s="93"/>
      <c r="D86" s="93"/>
      <c r="E86" s="93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5"/>
      <c r="R86" s="109">
        <v>11726</v>
      </c>
      <c r="S86"/>
      <c r="T86"/>
      <c r="U86"/>
      <c r="V86"/>
      <c r="W86"/>
      <c r="X86"/>
      <c r="Y86"/>
    </row>
    <row r="87" spans="1:25" ht="35" customHeight="1" x14ac:dyDescent="0.35">
      <c r="A87" s="108" t="s">
        <v>132</v>
      </c>
      <c r="B87" s="92">
        <v>12800</v>
      </c>
      <c r="C87" s="93"/>
      <c r="D87" s="93"/>
      <c r="E87" s="93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5"/>
      <c r="R87" s="109">
        <v>12800</v>
      </c>
      <c r="S87"/>
      <c r="T87"/>
      <c r="U87"/>
      <c r="V87"/>
      <c r="W87"/>
      <c r="X87"/>
      <c r="Y87"/>
    </row>
    <row r="88" spans="1:25" ht="35" customHeight="1" x14ac:dyDescent="0.35">
      <c r="A88" s="108" t="s">
        <v>133</v>
      </c>
      <c r="B88" s="92">
        <v>35843</v>
      </c>
      <c r="C88" s="93"/>
      <c r="D88" s="93"/>
      <c r="E88" s="93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5"/>
      <c r="R88" s="109">
        <v>35843</v>
      </c>
      <c r="S88"/>
      <c r="T88"/>
      <c r="U88"/>
      <c r="V88"/>
      <c r="W88"/>
      <c r="X88"/>
      <c r="Y88"/>
    </row>
    <row r="89" spans="1:25" ht="35" customHeight="1" x14ac:dyDescent="0.35">
      <c r="A89" s="108" t="s">
        <v>134</v>
      </c>
      <c r="B89" s="92"/>
      <c r="C89" s="93"/>
      <c r="D89" s="93"/>
      <c r="E89" s="93"/>
      <c r="F89" s="94"/>
      <c r="G89" s="94"/>
      <c r="H89" s="94"/>
      <c r="I89" s="94"/>
      <c r="J89" s="94">
        <v>24000</v>
      </c>
      <c r="K89" s="94"/>
      <c r="L89" s="94"/>
      <c r="M89" s="94"/>
      <c r="N89" s="94"/>
      <c r="O89" s="94">
        <v>10000</v>
      </c>
      <c r="P89" s="94">
        <v>5692</v>
      </c>
      <c r="Q89" s="95"/>
      <c r="R89" s="96">
        <f>SUM(J89:Q89)</f>
        <v>39692</v>
      </c>
      <c r="S89" s="107"/>
      <c r="T89"/>
      <c r="U89"/>
      <c r="V89"/>
      <c r="W89"/>
      <c r="X89"/>
      <c r="Y89"/>
    </row>
    <row r="90" spans="1:25" ht="35" customHeight="1" x14ac:dyDescent="0.35">
      <c r="A90" s="108" t="s">
        <v>135</v>
      </c>
      <c r="B90" s="92">
        <v>20000</v>
      </c>
      <c r="C90" s="93"/>
      <c r="D90" s="93"/>
      <c r="E90" s="93"/>
      <c r="F90" s="94">
        <v>49000</v>
      </c>
      <c r="G90" s="94">
        <v>200000</v>
      </c>
      <c r="H90" s="94">
        <v>1000</v>
      </c>
      <c r="I90" s="94"/>
      <c r="J90" s="94"/>
      <c r="K90" s="94"/>
      <c r="L90" s="94"/>
      <c r="M90" s="94">
        <v>20000</v>
      </c>
      <c r="N90" s="94">
        <v>10000</v>
      </c>
      <c r="O90" s="94"/>
      <c r="P90" s="94"/>
      <c r="Q90" s="95"/>
      <c r="R90" s="96">
        <f>SUM(B90:Q90)</f>
        <v>300000</v>
      </c>
      <c r="S90"/>
      <c r="T90"/>
      <c r="U90"/>
      <c r="V90"/>
      <c r="W90"/>
      <c r="X90"/>
      <c r="Y90"/>
    </row>
    <row r="91" spans="1:25" ht="35" customHeight="1" x14ac:dyDescent="0.35">
      <c r="A91" s="108" t="s">
        <v>136</v>
      </c>
      <c r="B91" s="92"/>
      <c r="C91" s="93"/>
      <c r="D91" s="93"/>
      <c r="E91" s="93"/>
      <c r="F91" s="94"/>
      <c r="G91" s="94">
        <v>239978.5</v>
      </c>
      <c r="H91" s="94"/>
      <c r="I91" s="94"/>
      <c r="J91" s="94"/>
      <c r="K91" s="94"/>
      <c r="L91" s="94"/>
      <c r="M91" s="94"/>
      <c r="N91" s="94"/>
      <c r="O91" s="94"/>
      <c r="P91" s="94"/>
      <c r="Q91" s="95"/>
      <c r="R91" s="96">
        <f>SUM(G91:Q91)</f>
        <v>239978.5</v>
      </c>
      <c r="S91"/>
      <c r="T91"/>
      <c r="U91"/>
      <c r="V91"/>
      <c r="W91"/>
      <c r="X91"/>
      <c r="Y91"/>
    </row>
    <row r="92" spans="1:25" ht="35" customHeight="1" x14ac:dyDescent="0.35">
      <c r="A92" s="108" t="s">
        <v>137</v>
      </c>
      <c r="B92" s="92"/>
      <c r="C92" s="93"/>
      <c r="D92" s="93"/>
      <c r="E92" s="93"/>
      <c r="F92" s="94"/>
      <c r="G92" s="94"/>
      <c r="H92" s="94"/>
      <c r="I92" s="94"/>
      <c r="J92" s="94"/>
      <c r="K92" s="94"/>
      <c r="L92" s="94"/>
      <c r="M92" s="94">
        <v>212000</v>
      </c>
      <c r="N92" s="94"/>
      <c r="O92" s="94"/>
      <c r="P92" s="94"/>
      <c r="Q92" s="95"/>
      <c r="R92" s="96">
        <v>212000</v>
      </c>
      <c r="S92"/>
      <c r="T92"/>
      <c r="U92"/>
      <c r="V92"/>
      <c r="W92"/>
      <c r="X92"/>
      <c r="Y92"/>
    </row>
    <row r="93" spans="1:25" ht="35" customHeight="1" thickBot="1" x14ac:dyDescent="0.4">
      <c r="A93" s="108" t="s">
        <v>138</v>
      </c>
      <c r="B93" s="110"/>
      <c r="C93" s="111"/>
      <c r="D93" s="111"/>
      <c r="E93" s="111"/>
      <c r="F93" s="112"/>
      <c r="G93" s="112"/>
      <c r="H93" s="112"/>
      <c r="I93" s="112"/>
      <c r="J93" s="112"/>
      <c r="K93" s="112"/>
      <c r="L93" s="112"/>
      <c r="M93" s="112">
        <v>212000</v>
      </c>
      <c r="N93" s="112"/>
      <c r="O93" s="112"/>
      <c r="P93" s="112"/>
      <c r="Q93" s="113"/>
      <c r="R93" s="114">
        <v>212000</v>
      </c>
      <c r="S93" s="99">
        <v>1122275.5</v>
      </c>
      <c r="T93"/>
      <c r="U93"/>
      <c r="V93"/>
      <c r="W93"/>
      <c r="X93"/>
      <c r="Y93"/>
    </row>
    <row r="94" spans="1:25" ht="35" customHeight="1" thickBot="1" x14ac:dyDescent="0.4">
      <c r="A94" s="115" t="s">
        <v>38</v>
      </c>
      <c r="B94" s="116">
        <f t="shared" ref="B94:Q94" si="4">SUM(B15:B91)</f>
        <v>3453221.89</v>
      </c>
      <c r="C94" s="116">
        <f t="shared" si="4"/>
        <v>2097501</v>
      </c>
      <c r="D94" s="116">
        <f t="shared" si="4"/>
        <v>79972</v>
      </c>
      <c r="E94" s="116">
        <f t="shared" si="4"/>
        <v>1361495.4299999997</v>
      </c>
      <c r="F94" s="116">
        <f t="shared" si="4"/>
        <v>4470450.24</v>
      </c>
      <c r="G94" s="116">
        <f t="shared" si="4"/>
        <v>11443314.949999999</v>
      </c>
      <c r="H94" s="116">
        <f t="shared" si="4"/>
        <v>248565.18</v>
      </c>
      <c r="I94" s="116">
        <f t="shared" si="4"/>
        <v>1789611.9100000001</v>
      </c>
      <c r="J94" s="116">
        <f t="shared" si="4"/>
        <v>519104.76</v>
      </c>
      <c r="K94" s="116">
        <f t="shared" si="4"/>
        <v>3241165.7699999996</v>
      </c>
      <c r="L94" s="116">
        <f t="shared" si="4"/>
        <v>211821.89</v>
      </c>
      <c r="M94" s="116">
        <f>SUM(M13:M93)</f>
        <v>1627699.17</v>
      </c>
      <c r="N94" s="116">
        <f t="shared" si="4"/>
        <v>820648.28000000014</v>
      </c>
      <c r="O94" s="116">
        <f t="shared" si="4"/>
        <v>130404.58</v>
      </c>
      <c r="P94" s="116">
        <f t="shared" si="4"/>
        <v>25485</v>
      </c>
      <c r="Q94" s="116">
        <f t="shared" si="4"/>
        <v>597000</v>
      </c>
      <c r="R94" s="117">
        <f>SUM(R15:R93)</f>
        <v>32117462.050000001</v>
      </c>
      <c r="S94"/>
      <c r="T94"/>
      <c r="U94"/>
      <c r="V94"/>
      <c r="W94"/>
      <c r="X94"/>
      <c r="Y94"/>
    </row>
    <row r="95" spans="1:25" ht="15" customHeight="1" x14ac:dyDescent="0.35">
      <c r="A95" s="118"/>
      <c r="B95" s="119"/>
      <c r="C95" s="120"/>
      <c r="D95" s="119"/>
      <c r="E95" s="121"/>
      <c r="F95" s="122"/>
      <c r="G95" s="122"/>
      <c r="H95" s="122"/>
      <c r="I95" s="123"/>
      <c r="J95" s="123"/>
      <c r="K95" s="123"/>
      <c r="L95" s="123"/>
      <c r="M95" s="123"/>
      <c r="N95" s="123"/>
      <c r="O95" s="123"/>
      <c r="P95" s="123"/>
      <c r="Q95" s="123"/>
      <c r="R95" s="124"/>
      <c r="S95"/>
      <c r="T95"/>
      <c r="U95"/>
      <c r="V95"/>
      <c r="W95"/>
      <c r="X95"/>
      <c r="Y95"/>
    </row>
    <row r="96" spans="1:25" ht="15" customHeight="1" x14ac:dyDescent="0.35">
      <c r="A96" s="118"/>
      <c r="B96" s="119"/>
      <c r="C96" s="120"/>
      <c r="D96" s="119"/>
      <c r="E96" s="121"/>
      <c r="F96" s="122"/>
      <c r="G96" s="122"/>
      <c r="H96" s="122"/>
      <c r="I96" s="123"/>
      <c r="J96" s="123"/>
      <c r="K96" s="123"/>
      <c r="L96" s="123"/>
      <c r="M96" s="123"/>
      <c r="N96" s="123"/>
      <c r="O96" s="123"/>
      <c r="P96" s="123"/>
      <c r="Q96" s="123"/>
      <c r="R96" s="124"/>
      <c r="S96"/>
      <c r="T96"/>
      <c r="U96"/>
      <c r="V96"/>
      <c r="W96"/>
      <c r="X96"/>
      <c r="Y96"/>
    </row>
    <row r="97" spans="1:25" ht="15" customHeight="1" x14ac:dyDescent="0.35">
      <c r="A97" s="118"/>
      <c r="B97" s="119"/>
      <c r="C97" s="120"/>
      <c r="D97" s="119"/>
      <c r="E97" s="121"/>
      <c r="F97" s="122"/>
      <c r="G97" s="122"/>
      <c r="H97" s="122"/>
      <c r="I97" s="123"/>
      <c r="J97" s="123"/>
      <c r="K97" s="123"/>
      <c r="L97" s="123"/>
      <c r="M97" s="123"/>
      <c r="N97" s="123"/>
      <c r="O97" s="123"/>
      <c r="P97" s="123"/>
      <c r="Q97" s="123"/>
      <c r="R97" s="124"/>
      <c r="S97"/>
      <c r="T97"/>
      <c r="U97"/>
      <c r="V97"/>
      <c r="W97"/>
      <c r="X97"/>
      <c r="Y97"/>
    </row>
    <row r="98" spans="1:25" ht="15" customHeight="1" x14ac:dyDescent="0.35">
      <c r="B98" s="131"/>
      <c r="C98" s="131"/>
      <c r="D98" s="131"/>
      <c r="E98" s="126"/>
      <c r="F98" s="131"/>
      <c r="G98" s="131"/>
      <c r="H98" s="131"/>
      <c r="K98" s="131"/>
      <c r="L98" s="131"/>
      <c r="M98" s="131"/>
      <c r="N98" s="131"/>
      <c r="O98" s="131"/>
      <c r="P98" s="131"/>
      <c r="Q98" s="131"/>
      <c r="S98"/>
      <c r="T98"/>
      <c r="U98"/>
      <c r="V98"/>
      <c r="W98"/>
      <c r="X98"/>
      <c r="Y98"/>
    </row>
    <row r="99" spans="1:25" ht="15" customHeight="1" x14ac:dyDescent="0.35">
      <c r="B99" s="131"/>
      <c r="C99" s="131"/>
      <c r="D99" s="131"/>
      <c r="E99" s="131"/>
      <c r="F99" s="131"/>
      <c r="G99" s="131"/>
      <c r="H99" s="131"/>
      <c r="K99" s="131"/>
      <c r="L99" s="131"/>
      <c r="M99" s="131"/>
      <c r="N99" s="131"/>
      <c r="O99" s="131"/>
      <c r="P99" s="131"/>
      <c r="Q99" s="131"/>
      <c r="R99" s="127"/>
      <c r="S99" s="128"/>
      <c r="T99"/>
      <c r="U99"/>
      <c r="V99"/>
      <c r="W99"/>
      <c r="X99"/>
      <c r="Y99"/>
    </row>
    <row r="100" spans="1:25" ht="15" customHeight="1" x14ac:dyDescent="0.35">
      <c r="B100" s="131"/>
      <c r="C100" s="131"/>
      <c r="D100" s="131"/>
      <c r="E100" s="131"/>
      <c r="F100" s="131"/>
      <c r="G100" s="131"/>
      <c r="H100" s="131"/>
      <c r="K100" s="131"/>
      <c r="L100" s="131"/>
      <c r="M100" s="131"/>
      <c r="N100" s="131"/>
      <c r="O100" s="131"/>
      <c r="P100" s="131"/>
      <c r="Q100" s="131"/>
      <c r="S100"/>
      <c r="T100"/>
      <c r="U100"/>
      <c r="V100"/>
      <c r="W100"/>
      <c r="X100"/>
      <c r="Y100"/>
    </row>
    <row r="101" spans="1:25" ht="15" thickBot="1" x14ac:dyDescent="0.4">
      <c r="A101" s="129" t="s">
        <v>139</v>
      </c>
      <c r="B101" s="130"/>
      <c r="C101" s="131"/>
      <c r="D101" s="131"/>
      <c r="E101" s="160"/>
      <c r="F101" s="160"/>
      <c r="G101" s="160"/>
      <c r="H101" s="160"/>
      <c r="K101" s="131"/>
      <c r="L101" s="131"/>
      <c r="M101" s="160"/>
      <c r="N101" s="160"/>
      <c r="O101" s="160"/>
      <c r="P101" s="161"/>
      <c r="Q101" s="161"/>
      <c r="R101" s="161"/>
      <c r="S101"/>
      <c r="T101"/>
      <c r="U101"/>
      <c r="V101"/>
      <c r="W101"/>
      <c r="X101"/>
      <c r="Y101"/>
    </row>
    <row r="102" spans="1:25" s="137" customFormat="1" ht="10.5" x14ac:dyDescent="0.25">
      <c r="A102" s="155" t="s">
        <v>39</v>
      </c>
      <c r="B102" s="155"/>
      <c r="C102" s="132"/>
      <c r="D102" s="136"/>
      <c r="E102" s="156"/>
      <c r="F102" s="156"/>
      <c r="G102" s="156"/>
      <c r="H102" s="156"/>
      <c r="I102" s="134"/>
      <c r="J102" s="134"/>
      <c r="K102" s="136"/>
      <c r="L102" s="135"/>
      <c r="M102" s="157"/>
      <c r="N102" s="157"/>
      <c r="O102" s="157"/>
      <c r="P102" s="157" t="s">
        <v>40</v>
      </c>
      <c r="Q102" s="157"/>
      <c r="R102" s="157"/>
      <c r="S102" s="28"/>
    </row>
    <row r="103" spans="1:25" s="137" customFormat="1" ht="21" customHeight="1" x14ac:dyDescent="0.25">
      <c r="A103" s="158" t="s">
        <v>41</v>
      </c>
      <c r="B103" s="158"/>
      <c r="D103" s="138"/>
      <c r="E103" s="158"/>
      <c r="F103" s="158"/>
      <c r="G103" s="158"/>
      <c r="H103" s="158"/>
      <c r="I103" s="134"/>
      <c r="J103" s="134"/>
      <c r="K103" s="136"/>
      <c r="L103" s="135"/>
      <c r="M103" s="159"/>
      <c r="N103" s="159"/>
      <c r="O103" s="159"/>
      <c r="P103" s="159" t="s">
        <v>140</v>
      </c>
      <c r="Q103" s="159"/>
      <c r="R103" s="159"/>
      <c r="S103" s="28"/>
    </row>
    <row r="104" spans="1:25" s="137" customFormat="1" ht="11.5" x14ac:dyDescent="0.25">
      <c r="A104" s="59"/>
      <c r="B104" s="28"/>
      <c r="C104" s="28"/>
      <c r="D104" s="28"/>
      <c r="E104" s="131"/>
      <c r="F104" s="131"/>
      <c r="G104" s="131"/>
      <c r="H104" s="131"/>
      <c r="I104" s="28"/>
      <c r="J104" s="28"/>
      <c r="K104" s="28"/>
      <c r="L104" s="28"/>
      <c r="M104" s="28"/>
      <c r="N104" s="28"/>
      <c r="O104" s="28"/>
      <c r="P104" s="28"/>
      <c r="Q104" s="28"/>
      <c r="R104" s="28"/>
    </row>
    <row r="105" spans="1:25" ht="11.5" x14ac:dyDescent="0.25">
      <c r="A105" s="59"/>
      <c r="E105" s="131"/>
      <c r="F105" s="131"/>
      <c r="G105" s="131"/>
      <c r="H105" s="131"/>
      <c r="S105" s="137"/>
    </row>
    <row r="106" spans="1:25" ht="11.5" x14ac:dyDescent="0.25">
      <c r="A106" s="59"/>
      <c r="E106" s="131"/>
      <c r="F106" s="131"/>
      <c r="G106" s="131"/>
      <c r="H106" s="131"/>
      <c r="S106" s="137"/>
    </row>
    <row r="107" spans="1:25" ht="11.5" x14ac:dyDescent="0.25">
      <c r="A107" s="59"/>
    </row>
  </sheetData>
  <mergeCells count="32">
    <mergeCell ref="A102:B102"/>
    <mergeCell ref="E102:H102"/>
    <mergeCell ref="M102:O102"/>
    <mergeCell ref="P102:R102"/>
    <mergeCell ref="A103:B103"/>
    <mergeCell ref="E103:H103"/>
    <mergeCell ref="M103:O103"/>
    <mergeCell ref="P103:R103"/>
    <mergeCell ref="E101:H101"/>
    <mergeCell ref="M101:O101"/>
    <mergeCell ref="P101:R101"/>
    <mergeCell ref="H9:H12"/>
    <mergeCell ref="I9:I12"/>
    <mergeCell ref="J9:J12"/>
    <mergeCell ref="K9:K12"/>
    <mergeCell ref="L9:L12"/>
    <mergeCell ref="M9:M12"/>
    <mergeCell ref="N9:N12"/>
    <mergeCell ref="O9:O12"/>
    <mergeCell ref="P9:P12"/>
    <mergeCell ref="Q9:Q12"/>
    <mergeCell ref="R9:R12"/>
    <mergeCell ref="B1:R1"/>
    <mergeCell ref="B2:R2"/>
    <mergeCell ref="B3:R3"/>
    <mergeCell ref="B4:R4"/>
    <mergeCell ref="B9:B12"/>
    <mergeCell ref="C9:C12"/>
    <mergeCell ref="D9:D12"/>
    <mergeCell ref="E9:E12"/>
    <mergeCell ref="F9:F12"/>
    <mergeCell ref="G9:G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PARCIAL DICIEMBRE </vt:lpstr>
      <vt:lpstr>ACUMULADO DICIEMBRE</vt:lpstr>
      <vt:lpstr>I A AÑO</vt:lpstr>
      <vt:lpstr>'ACUMULADO DICIEMBRE'!Títulos_a_imprimir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LICENCIATURA</dc:creator>
  <cp:lastModifiedBy>LICENCIATURA</cp:lastModifiedBy>
  <cp:lastPrinted>2021-01-26T19:00:57Z</cp:lastPrinted>
  <dcterms:created xsi:type="dcterms:W3CDTF">2020-11-12T18:52:24Z</dcterms:created>
  <dcterms:modified xsi:type="dcterms:W3CDTF">2021-01-26T19:04:34Z</dcterms:modified>
</cp:coreProperties>
</file>